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Trading_2022\"/>
    </mc:Choice>
  </mc:AlternateContent>
  <xr:revisionPtr revIDLastSave="0" documentId="13_ncr:1_{EEC8BAC5-D118-4A67-87EA-36FBD81346A2}" xr6:coauthVersionLast="47" xr6:coauthVersionMax="47" xr10:uidLastSave="{00000000-0000-0000-0000-000000000000}"/>
  <bookViews>
    <workbookView xWindow="-110" yWindow="-110" windowWidth="19420" windowHeight="10300" tabRatio="910" xr2:uid="{00000000-000D-0000-FFFF-FFFF00000000}"/>
  </bookViews>
  <sheets>
    <sheet name="Actual_Perfomance" sheetId="97" r:id="rId1"/>
    <sheet name="Projected_Perfomance" sheetId="93" r:id="rId2"/>
    <sheet name="Parameters" sheetId="88" r:id="rId3"/>
  </sheets>
  <definedNames>
    <definedName name="main_acc_threshold">Parameters!$C$1</definedName>
    <definedName name="maximum_lot_pip_size">Parameters!$C$8</definedName>
    <definedName name="maximum_lot_size">Parameters!$C$7</definedName>
    <definedName name="no_actual_accs">Parameters!$C$4</definedName>
    <definedName name="no_shadow_accs">Parameters!$C$3</definedName>
    <definedName name="required_return">Parameters!$C$6</definedName>
    <definedName name="required_return_fixed">Parameters!$C$11</definedName>
    <definedName name="required_return_low">Parameters!$C$10</definedName>
    <definedName name="required_return_medium">Parameters!$C$9</definedName>
    <definedName name="shadow_wkly_return">Parameters!$C$5</definedName>
    <definedName name="weekly_return">Parameters!$C$2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" i="97" l="1"/>
  <c r="C10" i="97"/>
  <c r="Q9" i="97"/>
  <c r="C9" i="97"/>
  <c r="D9" i="97" s="1"/>
  <c r="C8" i="97"/>
  <c r="E8" i="97"/>
  <c r="C3" i="97" l="1"/>
  <c r="P3" i="97" s="1"/>
  <c r="A4" i="97"/>
  <c r="A5" i="97" s="1"/>
  <c r="A6" i="97" s="1"/>
  <c r="A8" i="97" s="1"/>
  <c r="A9" i="97" s="1"/>
  <c r="A10" i="97" s="1"/>
  <c r="A11" i="97" s="1"/>
  <c r="A13" i="97" s="1"/>
  <c r="A14" i="97" s="1"/>
  <c r="A15" i="97" s="1"/>
  <c r="A16" i="97" s="1"/>
  <c r="A18" i="97" s="1"/>
  <c r="A19" i="97" s="1"/>
  <c r="A20" i="97" s="1"/>
  <c r="A21" i="97" s="1"/>
  <c r="A23" i="97" s="1"/>
  <c r="A24" i="97" s="1"/>
  <c r="A25" i="97" s="1"/>
  <c r="A26" i="97" s="1"/>
  <c r="A28" i="97" s="1"/>
  <c r="A29" i="97" s="1"/>
  <c r="A30" i="97" s="1"/>
  <c r="A31" i="97" s="1"/>
  <c r="A33" i="97" s="1"/>
  <c r="A34" i="97" s="1"/>
  <c r="A35" i="97" s="1"/>
  <c r="A36" i="97" s="1"/>
  <c r="A38" i="97" s="1"/>
  <c r="A39" i="97" s="1"/>
  <c r="A40" i="97" s="1"/>
  <c r="A41" i="97" s="1"/>
  <c r="A43" i="97" s="1"/>
  <c r="A44" i="97" s="1"/>
  <c r="A45" i="97" s="1"/>
  <c r="A46" i="97" s="1"/>
  <c r="A48" i="97" s="1"/>
  <c r="A49" i="97" s="1"/>
  <c r="A50" i="97" s="1"/>
  <c r="A51" i="97" s="1"/>
  <c r="A53" i="97" s="1"/>
  <c r="A54" i="97" s="1"/>
  <c r="A55" i="97" s="1"/>
  <c r="A56" i="97" s="1"/>
  <c r="A58" i="97" s="1"/>
  <c r="A59" i="97" s="1"/>
  <c r="A60" i="97" s="1"/>
  <c r="A61" i="97" s="1"/>
  <c r="A63" i="97" s="1"/>
  <c r="A64" i="97" s="1"/>
  <c r="A65" i="97" s="1"/>
  <c r="A66" i="97" s="1"/>
  <c r="A68" i="97" s="1"/>
  <c r="A69" i="97" s="1"/>
  <c r="A70" i="97" s="1"/>
  <c r="A71" i="97" s="1"/>
  <c r="A73" i="97" s="1"/>
  <c r="A74" i="97" s="1"/>
  <c r="A75" i="97" s="1"/>
  <c r="A76" i="97" s="1"/>
  <c r="A78" i="97" s="1"/>
  <c r="A79" i="97" s="1"/>
  <c r="A80" i="97" s="1"/>
  <c r="A81" i="97" s="1"/>
  <c r="A83" i="97" s="1"/>
  <c r="A84" i="97" s="1"/>
  <c r="A85" i="97" s="1"/>
  <c r="A86" i="97" s="1"/>
  <c r="A88" i="97" s="1"/>
  <c r="A89" i="97" s="1"/>
  <c r="A90" i="97" s="1"/>
  <c r="A91" i="97" s="1"/>
  <c r="A93" i="97" s="1"/>
  <c r="A94" i="97" s="1"/>
  <c r="A95" i="97" s="1"/>
  <c r="A96" i="97" s="1"/>
  <c r="A98" i="97" s="1"/>
  <c r="A99" i="97" s="1"/>
  <c r="A100" i="97" s="1"/>
  <c r="A101" i="97" s="1"/>
  <c r="A103" i="97" s="1"/>
  <c r="A104" i="97" s="1"/>
  <c r="A105" i="97" s="1"/>
  <c r="A106" i="97" s="1"/>
  <c r="A108" i="97" s="1"/>
  <c r="A109" i="97" s="1"/>
  <c r="A110" i="97" s="1"/>
  <c r="A111" i="97" s="1"/>
  <c r="A113" i="97" s="1"/>
  <c r="A114" i="97" s="1"/>
  <c r="A115" i="97" s="1"/>
  <c r="A116" i="97" s="1"/>
  <c r="A118" i="97" s="1"/>
  <c r="A119" i="97" s="1"/>
  <c r="A120" i="97" s="1"/>
  <c r="A121" i="97" s="1"/>
  <c r="A123" i="97" s="1"/>
  <c r="A124" i="97" s="1"/>
  <c r="A125" i="97" s="1"/>
  <c r="A126" i="97" s="1"/>
  <c r="A128" i="97" s="1"/>
  <c r="A129" i="97" s="1"/>
  <c r="A130" i="97" s="1"/>
  <c r="A131" i="97" s="1"/>
  <c r="A133" i="97" s="1"/>
  <c r="A134" i="97" s="1"/>
  <c r="A135" i="97" s="1"/>
  <c r="A136" i="97" s="1"/>
  <c r="A138" i="97" s="1"/>
  <c r="A139" i="97" s="1"/>
  <c r="A140" i="97" s="1"/>
  <c r="A141" i="97" s="1"/>
  <c r="A143" i="97" s="1"/>
  <c r="A144" i="97" s="1"/>
  <c r="A145" i="97" s="1"/>
  <c r="A146" i="97" s="1"/>
  <c r="A148" i="97" s="1"/>
  <c r="A149" i="97" s="1"/>
  <c r="A150" i="97" s="1"/>
  <c r="A151" i="97" s="1"/>
  <c r="A153" i="97" s="1"/>
  <c r="A154" i="97" s="1"/>
  <c r="A155" i="97" s="1"/>
  <c r="A156" i="97" s="1"/>
  <c r="A158" i="97" s="1"/>
  <c r="A159" i="97" s="1"/>
  <c r="A160" i="97" s="1"/>
  <c r="A161" i="97" s="1"/>
  <c r="A163" i="97" s="1"/>
  <c r="A164" i="97" s="1"/>
  <c r="A165" i="97" s="1"/>
  <c r="A166" i="97" s="1"/>
  <c r="A168" i="97" s="1"/>
  <c r="A169" i="97" s="1"/>
  <c r="A170" i="97" s="1"/>
  <c r="A171" i="97" s="1"/>
  <c r="A173" i="97" s="1"/>
  <c r="A174" i="97" s="1"/>
  <c r="A175" i="97" s="1"/>
  <c r="A176" i="97" s="1"/>
  <c r="A178" i="97" s="1"/>
  <c r="A179" i="97" s="1"/>
  <c r="A180" i="97" s="1"/>
  <c r="A181" i="97" s="1"/>
  <c r="A183" i="97" s="1"/>
  <c r="A184" i="97" s="1"/>
  <c r="A185" i="97" s="1"/>
  <c r="A186" i="97" s="1"/>
  <c r="A188" i="97" s="1"/>
  <c r="A189" i="97" s="1"/>
  <c r="A190" i="97" s="1"/>
  <c r="A191" i="97" s="1"/>
  <c r="A193" i="97" s="1"/>
  <c r="A194" i="97" s="1"/>
  <c r="A195" i="97" s="1"/>
  <c r="A196" i="97" s="1"/>
  <c r="A198" i="97" s="1"/>
  <c r="A199" i="97" s="1"/>
  <c r="A200" i="97" s="1"/>
  <c r="A201" i="97" s="1"/>
  <c r="A203" i="97" s="1"/>
  <c r="A204" i="97" s="1"/>
  <c r="A205" i="97" s="1"/>
  <c r="A206" i="97" s="1"/>
  <c r="A208" i="97" s="1"/>
  <c r="A209" i="97" s="1"/>
  <c r="A210" i="97" s="1"/>
  <c r="A211" i="97" s="1"/>
  <c r="A213" i="97" s="1"/>
  <c r="A214" i="97" s="1"/>
  <c r="A215" i="97" s="1"/>
  <c r="A216" i="97" s="1"/>
  <c r="A218" i="97" s="1"/>
  <c r="A219" i="97" s="1"/>
  <c r="A220" i="97" s="1"/>
  <c r="A221" i="97" s="1"/>
  <c r="A223" i="97" s="1"/>
  <c r="A224" i="97" s="1"/>
  <c r="A225" i="97" s="1"/>
  <c r="A226" i="97" s="1"/>
  <c r="A228" i="97" s="1"/>
  <c r="A229" i="97" s="1"/>
  <c r="A230" i="97" s="1"/>
  <c r="A231" i="97" s="1"/>
  <c r="A233" i="97" s="1"/>
  <c r="A234" i="97" s="1"/>
  <c r="A235" i="97" s="1"/>
  <c r="A236" i="97" s="1"/>
  <c r="A238" i="97" s="1"/>
  <c r="A239" i="97" s="1"/>
  <c r="A240" i="97" s="1"/>
  <c r="A241" i="97" s="1"/>
  <c r="A243" i="97" s="1"/>
  <c r="A244" i="97" s="1"/>
  <c r="A245" i="97" s="1"/>
  <c r="A246" i="97" s="1"/>
  <c r="A248" i="97" s="1"/>
  <c r="A249" i="97" s="1"/>
  <c r="A250" i="97" s="1"/>
  <c r="A251" i="97" s="1"/>
  <c r="A253" i="97" s="1"/>
  <c r="A254" i="97" s="1"/>
  <c r="A255" i="97" s="1"/>
  <c r="A256" i="97" s="1"/>
  <c r="A258" i="97" s="1"/>
  <c r="A259" i="97" s="1"/>
  <c r="A260" i="97" s="1"/>
  <c r="A261" i="97" s="1"/>
  <c r="A263" i="97" s="1"/>
  <c r="A264" i="97" s="1"/>
  <c r="A265" i="97" s="1"/>
  <c r="A266" i="97" s="1"/>
  <c r="E3" i="97"/>
  <c r="K3" i="97" s="1"/>
  <c r="A4" i="93"/>
  <c r="A5" i="93" s="1"/>
  <c r="A6" i="93" s="1"/>
  <c r="E3" i="93"/>
  <c r="F3" i="93" s="1"/>
  <c r="C3" i="93"/>
  <c r="F3" i="97" l="1"/>
  <c r="Q3" i="97"/>
  <c r="D3" i="97"/>
  <c r="K3" i="93"/>
  <c r="D3" i="93"/>
  <c r="J3" i="97" l="1"/>
  <c r="B4" i="97" s="1"/>
  <c r="C4" i="97" s="1"/>
  <c r="G3" i="97"/>
  <c r="R3" i="97"/>
  <c r="R3" i="93"/>
  <c r="G3" i="93"/>
  <c r="J3" i="93"/>
  <c r="B4" i="93" s="1"/>
  <c r="E4" i="97" l="1"/>
  <c r="P4" i="97"/>
  <c r="C4" i="93"/>
  <c r="D4" i="93" s="1"/>
  <c r="E4" i="93"/>
  <c r="F4" i="93" s="1"/>
  <c r="Q4" i="97" l="1"/>
  <c r="D4" i="97"/>
  <c r="F4" i="97"/>
  <c r="K4" i="97"/>
  <c r="R4" i="93"/>
  <c r="G4" i="93"/>
  <c r="J4" i="93"/>
  <c r="K4" i="93"/>
  <c r="R4" i="97" l="1"/>
  <c r="G4" i="97"/>
  <c r="B5" i="97"/>
  <c r="C5" i="97" s="1"/>
  <c r="J4" i="97"/>
  <c r="P3" i="93"/>
  <c r="Q3" i="93" s="1"/>
  <c r="A8" i="93"/>
  <c r="A9" i="93" s="1"/>
  <c r="A10" i="93" s="1"/>
  <c r="A11" i="93" s="1"/>
  <c r="A13" i="93" s="1"/>
  <c r="A14" i="93" s="1"/>
  <c r="A15" i="93" s="1"/>
  <c r="A16" i="93" s="1"/>
  <c r="A18" i="93" s="1"/>
  <c r="A19" i="93" s="1"/>
  <c r="A20" i="93" s="1"/>
  <c r="A21" i="93" s="1"/>
  <c r="A23" i="93" s="1"/>
  <c r="A24" i="93" s="1"/>
  <c r="A25" i="93" s="1"/>
  <c r="A26" i="93" s="1"/>
  <c r="A28" i="93" s="1"/>
  <c r="A29" i="93" s="1"/>
  <c r="A30" i="93" s="1"/>
  <c r="A31" i="93" s="1"/>
  <c r="A33" i="93" s="1"/>
  <c r="A34" i="93" s="1"/>
  <c r="A35" i="93" s="1"/>
  <c r="A36" i="93" s="1"/>
  <c r="A38" i="93" s="1"/>
  <c r="A39" i="93" s="1"/>
  <c r="A40" i="93" s="1"/>
  <c r="A41" i="93" s="1"/>
  <c r="A43" i="93" s="1"/>
  <c r="A44" i="93" s="1"/>
  <c r="A45" i="93" s="1"/>
  <c r="A46" i="93" s="1"/>
  <c r="A48" i="93" s="1"/>
  <c r="A49" i="93" s="1"/>
  <c r="A50" i="93" s="1"/>
  <c r="A51" i="93" s="1"/>
  <c r="A53" i="93" s="1"/>
  <c r="A54" i="93" s="1"/>
  <c r="A55" i="93" s="1"/>
  <c r="A56" i="93" s="1"/>
  <c r="A58" i="93" s="1"/>
  <c r="A59" i="93" s="1"/>
  <c r="A60" i="93" s="1"/>
  <c r="A61" i="93" s="1"/>
  <c r="A63" i="93" s="1"/>
  <c r="A64" i="93" s="1"/>
  <c r="A65" i="93" s="1"/>
  <c r="A66" i="93" s="1"/>
  <c r="A68" i="93" s="1"/>
  <c r="A69" i="93" s="1"/>
  <c r="A70" i="93" s="1"/>
  <c r="A71" i="93" s="1"/>
  <c r="A73" i="93" s="1"/>
  <c r="A74" i="93" s="1"/>
  <c r="A75" i="93" s="1"/>
  <c r="A76" i="93" s="1"/>
  <c r="A78" i="93" s="1"/>
  <c r="A79" i="93" s="1"/>
  <c r="A80" i="93" s="1"/>
  <c r="A81" i="93" s="1"/>
  <c r="A83" i="93" s="1"/>
  <c r="A84" i="93" s="1"/>
  <c r="A85" i="93" s="1"/>
  <c r="A86" i="93" s="1"/>
  <c r="A88" i="93" s="1"/>
  <c r="A89" i="93" s="1"/>
  <c r="A90" i="93" s="1"/>
  <c r="A91" i="93" s="1"/>
  <c r="A93" i="93" s="1"/>
  <c r="A94" i="93" s="1"/>
  <c r="A95" i="93" s="1"/>
  <c r="A96" i="93" s="1"/>
  <c r="A98" i="93" s="1"/>
  <c r="A99" i="93" s="1"/>
  <c r="A100" i="93" s="1"/>
  <c r="A101" i="93" s="1"/>
  <c r="A103" i="93" s="1"/>
  <c r="A104" i="93" s="1"/>
  <c r="A105" i="93" s="1"/>
  <c r="A106" i="93" s="1"/>
  <c r="A108" i="93" s="1"/>
  <c r="A109" i="93" s="1"/>
  <c r="A110" i="93" s="1"/>
  <c r="A111" i="93" s="1"/>
  <c r="A113" i="93" s="1"/>
  <c r="A114" i="93" s="1"/>
  <c r="A115" i="93" s="1"/>
  <c r="A116" i="93" s="1"/>
  <c r="A118" i="93" s="1"/>
  <c r="A119" i="93" s="1"/>
  <c r="A120" i="93" s="1"/>
  <c r="A121" i="93" s="1"/>
  <c r="A123" i="93" s="1"/>
  <c r="A124" i="93" s="1"/>
  <c r="A125" i="93" s="1"/>
  <c r="A126" i="93" s="1"/>
  <c r="A128" i="93" s="1"/>
  <c r="A129" i="93" s="1"/>
  <c r="A130" i="93" s="1"/>
  <c r="A131" i="93" s="1"/>
  <c r="A133" i="93" s="1"/>
  <c r="A134" i="93" s="1"/>
  <c r="A135" i="93" s="1"/>
  <c r="A136" i="93" s="1"/>
  <c r="A138" i="93" s="1"/>
  <c r="A139" i="93" s="1"/>
  <c r="A140" i="93" s="1"/>
  <c r="A141" i="93" s="1"/>
  <c r="A143" i="93" s="1"/>
  <c r="A144" i="93" s="1"/>
  <c r="A145" i="93" s="1"/>
  <c r="A146" i="93" s="1"/>
  <c r="A148" i="93" s="1"/>
  <c r="A149" i="93" s="1"/>
  <c r="A150" i="93" s="1"/>
  <c r="A151" i="93" s="1"/>
  <c r="A153" i="93" s="1"/>
  <c r="A154" i="93" s="1"/>
  <c r="A155" i="93" s="1"/>
  <c r="A156" i="93" s="1"/>
  <c r="A158" i="93" s="1"/>
  <c r="A159" i="93" s="1"/>
  <c r="A160" i="93" s="1"/>
  <c r="A161" i="93" s="1"/>
  <c r="A163" i="93" s="1"/>
  <c r="A164" i="93" s="1"/>
  <c r="A165" i="93" s="1"/>
  <c r="A166" i="93" s="1"/>
  <c r="A168" i="93" s="1"/>
  <c r="A169" i="93" s="1"/>
  <c r="A170" i="93" s="1"/>
  <c r="A171" i="93" s="1"/>
  <c r="A173" i="93" s="1"/>
  <c r="A174" i="93" s="1"/>
  <c r="A175" i="93" s="1"/>
  <c r="A176" i="93" s="1"/>
  <c r="A178" i="93" s="1"/>
  <c r="A179" i="93" s="1"/>
  <c r="A180" i="93" s="1"/>
  <c r="A181" i="93" s="1"/>
  <c r="A183" i="93" s="1"/>
  <c r="A184" i="93" s="1"/>
  <c r="A185" i="93" s="1"/>
  <c r="A186" i="93" s="1"/>
  <c r="A188" i="93" s="1"/>
  <c r="A189" i="93" s="1"/>
  <c r="A190" i="93" s="1"/>
  <c r="A191" i="93" s="1"/>
  <c r="A193" i="93" s="1"/>
  <c r="A194" i="93" s="1"/>
  <c r="A195" i="93" s="1"/>
  <c r="A196" i="93" s="1"/>
  <c r="A198" i="93" s="1"/>
  <c r="A199" i="93" s="1"/>
  <c r="A200" i="93" s="1"/>
  <c r="A201" i="93" s="1"/>
  <c r="A203" i="93" s="1"/>
  <c r="A204" i="93" s="1"/>
  <c r="A205" i="93" s="1"/>
  <c r="A206" i="93" s="1"/>
  <c r="A208" i="93" s="1"/>
  <c r="A209" i="93" s="1"/>
  <c r="A210" i="93" s="1"/>
  <c r="A211" i="93" s="1"/>
  <c r="A213" i="93" s="1"/>
  <c r="A214" i="93" s="1"/>
  <c r="A215" i="93" s="1"/>
  <c r="A216" i="93" s="1"/>
  <c r="A218" i="93" s="1"/>
  <c r="A219" i="93" s="1"/>
  <c r="A220" i="93" s="1"/>
  <c r="A221" i="93" s="1"/>
  <c r="A223" i="93" s="1"/>
  <c r="A224" i="93" s="1"/>
  <c r="A225" i="93" s="1"/>
  <c r="A226" i="93" s="1"/>
  <c r="A228" i="93" s="1"/>
  <c r="A229" i="93" s="1"/>
  <c r="A230" i="93" s="1"/>
  <c r="A231" i="93" s="1"/>
  <c r="A233" i="93" s="1"/>
  <c r="A234" i="93" s="1"/>
  <c r="A235" i="93" s="1"/>
  <c r="A236" i="93" s="1"/>
  <c r="A238" i="93" s="1"/>
  <c r="A239" i="93" s="1"/>
  <c r="A240" i="93" s="1"/>
  <c r="A241" i="93" s="1"/>
  <c r="A243" i="93" s="1"/>
  <c r="A244" i="93" s="1"/>
  <c r="A245" i="93" s="1"/>
  <c r="A246" i="93" s="1"/>
  <c r="A248" i="93" s="1"/>
  <c r="A249" i="93" s="1"/>
  <c r="A250" i="93" s="1"/>
  <c r="A251" i="93" s="1"/>
  <c r="A253" i="93" s="1"/>
  <c r="A254" i="93" s="1"/>
  <c r="A255" i="93" s="1"/>
  <c r="A256" i="93" s="1"/>
  <c r="A258" i="93" s="1"/>
  <c r="A259" i="93" s="1"/>
  <c r="A260" i="93" s="1"/>
  <c r="A261" i="93" s="1"/>
  <c r="A263" i="93" s="1"/>
  <c r="A264" i="93" s="1"/>
  <c r="A265" i="93" s="1"/>
  <c r="A266" i="93" s="1"/>
  <c r="E5" i="97" l="1"/>
  <c r="P5" i="97"/>
  <c r="D5" i="97" l="1"/>
  <c r="F5" i="97"/>
  <c r="K5" i="97"/>
  <c r="Q5" i="97"/>
  <c r="P4" i="93"/>
  <c r="Q4" i="93" s="1"/>
  <c r="R5" i="97" l="1"/>
  <c r="B6" i="97"/>
  <c r="C6" i="97" s="1"/>
  <c r="J5" i="97"/>
  <c r="G5" i="97"/>
  <c r="B5" i="93"/>
  <c r="E6" i="97" l="1"/>
  <c r="K6" i="97" s="1"/>
  <c r="P6" i="97"/>
  <c r="C5" i="93"/>
  <c r="P5" i="93" s="1"/>
  <c r="Q5" i="93" s="1"/>
  <c r="E5" i="93"/>
  <c r="F5" i="93" s="1"/>
  <c r="Q6" i="97" l="1"/>
  <c r="D6" i="97"/>
  <c r="F6" i="97"/>
  <c r="D5" i="93"/>
  <c r="K5" i="93"/>
  <c r="B8" i="97" l="1"/>
  <c r="R6" i="97"/>
  <c r="G6" i="97"/>
  <c r="J6" i="97"/>
  <c r="R5" i="93"/>
  <c r="G5" i="93"/>
  <c r="J5" i="93"/>
  <c r="B6" i="93"/>
  <c r="K8" i="97" l="1"/>
  <c r="P8" i="97"/>
  <c r="Q8" i="97" s="1"/>
  <c r="C6" i="93"/>
  <c r="P6" i="93" s="1"/>
  <c r="Q6" i="93" s="1"/>
  <c r="E6" i="93"/>
  <c r="F6" i="93" s="1"/>
  <c r="D8" i="97" l="1"/>
  <c r="R8" i="97" s="1"/>
  <c r="F8" i="97"/>
  <c r="D6" i="93"/>
  <c r="G6" i="93" s="1"/>
  <c r="K6" i="93"/>
  <c r="J8" i="97" l="1"/>
  <c r="B9" i="97"/>
  <c r="E9" i="97" s="1"/>
  <c r="G8" i="97"/>
  <c r="J6" i="93"/>
  <c r="R6" i="93"/>
  <c r="B8" i="93"/>
  <c r="E8" i="93" s="1"/>
  <c r="F8" i="93" l="1"/>
  <c r="K8" i="93"/>
  <c r="P9" i="97"/>
  <c r="K9" i="97"/>
  <c r="C8" i="93"/>
  <c r="P8" i="93" s="1"/>
  <c r="Q8" i="93" s="1"/>
  <c r="D8" i="93" l="1"/>
  <c r="J8" i="93" s="1"/>
  <c r="R9" i="97"/>
  <c r="F9" i="97"/>
  <c r="B10" i="97"/>
  <c r="E10" i="97" s="1"/>
  <c r="J9" i="97" l="1"/>
  <c r="G9" i="97"/>
  <c r="G8" i="93"/>
  <c r="P10" i="97"/>
  <c r="Q10" i="97" s="1"/>
  <c r="K10" i="97"/>
  <c r="R8" i="93"/>
  <c r="B9" i="93"/>
  <c r="E9" i="93" s="1"/>
  <c r="K9" i="93" l="1"/>
  <c r="F9" i="93"/>
  <c r="D10" i="97"/>
  <c r="B11" i="97" s="1"/>
  <c r="F10" i="97"/>
  <c r="C9" i="93"/>
  <c r="P9" i="93" s="1"/>
  <c r="Q9" i="93" s="1"/>
  <c r="P11" i="97" l="1"/>
  <c r="Q11" i="97" s="1"/>
  <c r="E11" i="97"/>
  <c r="F11" i="97" s="1"/>
  <c r="R10" i="97"/>
  <c r="J10" i="97"/>
  <c r="G10" i="97"/>
  <c r="D9" i="93"/>
  <c r="D11" i="97" l="1"/>
  <c r="R11" i="97" s="1"/>
  <c r="G9" i="93"/>
  <c r="J9" i="93"/>
  <c r="K11" i="97"/>
  <c r="R9" i="93"/>
  <c r="B10" i="93"/>
  <c r="E10" i="93" s="1"/>
  <c r="J11" i="97" l="1"/>
  <c r="B13" i="97"/>
  <c r="E13" i="97" s="1"/>
  <c r="G11" i="97"/>
  <c r="F10" i="93"/>
  <c r="K10" i="93"/>
  <c r="C10" i="93"/>
  <c r="P10" i="93" s="1"/>
  <c r="Q10" i="93" s="1"/>
  <c r="C13" i="97" l="1"/>
  <c r="P13" i="97" s="1"/>
  <c r="Q13" i="97" s="1"/>
  <c r="K13" i="97"/>
  <c r="F13" i="97"/>
  <c r="D10" i="93"/>
  <c r="D13" i="97" l="1"/>
  <c r="J13" i="97" s="1"/>
  <c r="J10" i="93"/>
  <c r="G10" i="93"/>
  <c r="R10" i="93"/>
  <c r="B11" i="93"/>
  <c r="E11" i="93" s="1"/>
  <c r="R13" i="97" l="1"/>
  <c r="B14" i="97"/>
  <c r="E14" i="97" s="1"/>
  <c r="G13" i="97"/>
  <c r="K11" i="93"/>
  <c r="F11" i="93"/>
  <c r="C14" i="97"/>
  <c r="P14" i="97" s="1"/>
  <c r="Q14" i="97" s="1"/>
  <c r="C11" i="93"/>
  <c r="P11" i="93" s="1"/>
  <c r="Q11" i="93" s="1"/>
  <c r="K14" i="97" l="1"/>
  <c r="F14" i="97"/>
  <c r="D11" i="93"/>
  <c r="D14" i="97"/>
  <c r="J11" i="93" l="1"/>
  <c r="G11" i="93"/>
  <c r="R14" i="97"/>
  <c r="J14" i="97"/>
  <c r="G14" i="97"/>
  <c r="B15" i="97"/>
  <c r="E15" i="97" s="1"/>
  <c r="R11" i="93"/>
  <c r="B13" i="93"/>
  <c r="E13" i="93" s="1"/>
  <c r="F13" i="93" l="1"/>
  <c r="K13" i="93"/>
  <c r="C15" i="97"/>
  <c r="P15" i="97" s="1"/>
  <c r="Q15" i="97" s="1"/>
  <c r="C13" i="93"/>
  <c r="P13" i="93" s="1"/>
  <c r="Q13" i="93" s="1"/>
  <c r="F15" i="97" l="1"/>
  <c r="K15" i="97"/>
  <c r="D13" i="93"/>
  <c r="D15" i="97"/>
  <c r="G13" i="93" l="1"/>
  <c r="J13" i="93"/>
  <c r="R13" i="93"/>
  <c r="G15" i="97"/>
  <c r="J15" i="97"/>
  <c r="B16" i="97"/>
  <c r="E16" i="97" s="1"/>
  <c r="R15" i="97"/>
  <c r="B14" i="93"/>
  <c r="E14" i="93" s="1"/>
  <c r="K14" i="93" l="1"/>
  <c r="F14" i="93"/>
  <c r="C16" i="97"/>
  <c r="P16" i="97" s="1"/>
  <c r="Q16" i="97" s="1"/>
  <c r="C14" i="93"/>
  <c r="D14" i="93" s="1"/>
  <c r="G14" i="93" l="1"/>
  <c r="J14" i="93"/>
  <c r="F16" i="97"/>
  <c r="K16" i="97"/>
  <c r="D16" i="97"/>
  <c r="P14" i="93"/>
  <c r="Q14" i="93" s="1"/>
  <c r="J16" i="97" l="1"/>
  <c r="G16" i="97"/>
  <c r="R16" i="97"/>
  <c r="B18" i="97"/>
  <c r="E18" i="97" s="1"/>
  <c r="R14" i="93"/>
  <c r="B15" i="93"/>
  <c r="E15" i="93" s="1"/>
  <c r="C18" i="97" l="1"/>
  <c r="P18" i="97" s="1"/>
  <c r="Q18" i="97" s="1"/>
  <c r="K15" i="93"/>
  <c r="F15" i="93"/>
  <c r="C15" i="93"/>
  <c r="P15" i="93" s="1"/>
  <c r="Q15" i="93" s="1"/>
  <c r="D18" i="97" l="1"/>
  <c r="J18" i="97" s="1"/>
  <c r="K18" i="97"/>
  <c r="F18" i="97"/>
  <c r="D15" i="93"/>
  <c r="B19" i="97" l="1"/>
  <c r="E19" i="97" s="1"/>
  <c r="R18" i="97"/>
  <c r="G18" i="97"/>
  <c r="J15" i="93"/>
  <c r="G15" i="93"/>
  <c r="B16" i="93"/>
  <c r="E16" i="93" s="1"/>
  <c r="R15" i="93"/>
  <c r="C19" i="97" l="1"/>
  <c r="P19" i="97" s="1"/>
  <c r="Q19" i="97" s="1"/>
  <c r="K16" i="93"/>
  <c r="F16" i="93"/>
  <c r="F19" i="97"/>
  <c r="K19" i="97"/>
  <c r="C16" i="93"/>
  <c r="P16" i="93" s="1"/>
  <c r="Q16" i="93" s="1"/>
  <c r="D19" i="97" l="1"/>
  <c r="B20" i="97" s="1"/>
  <c r="E20" i="97" s="1"/>
  <c r="D16" i="93"/>
  <c r="G19" i="97" l="1"/>
  <c r="J19" i="97"/>
  <c r="R19" i="97"/>
  <c r="G16" i="93"/>
  <c r="J16" i="93"/>
  <c r="C20" i="97"/>
  <c r="P20" i="97" s="1"/>
  <c r="B18" i="93"/>
  <c r="E18" i="93" s="1"/>
  <c r="R16" i="93"/>
  <c r="F18" i="93" l="1"/>
  <c r="K18" i="93"/>
  <c r="F20" i="97"/>
  <c r="K20" i="97"/>
  <c r="D20" i="97"/>
  <c r="Q20" i="97"/>
  <c r="C18" i="93"/>
  <c r="P18" i="93" s="1"/>
  <c r="Q18" i="93" s="1"/>
  <c r="B21" i="97" l="1"/>
  <c r="E21" i="97" s="1"/>
  <c r="G20" i="97"/>
  <c r="J20" i="97"/>
  <c r="D18" i="93"/>
  <c r="R20" i="97"/>
  <c r="J18" i="93" l="1"/>
  <c r="G18" i="93"/>
  <c r="C21" i="97"/>
  <c r="P21" i="97" s="1"/>
  <c r="Q21" i="97" s="1"/>
  <c r="B19" i="93"/>
  <c r="E19" i="93" s="1"/>
  <c r="R18" i="93"/>
  <c r="K19" i="93" l="1"/>
  <c r="F19" i="93"/>
  <c r="D21" i="97"/>
  <c r="F21" i="97"/>
  <c r="K21" i="97"/>
  <c r="C19" i="93"/>
  <c r="P19" i="93" s="1"/>
  <c r="Q19" i="93" s="1"/>
  <c r="J21" i="97" l="1"/>
  <c r="G21" i="97"/>
  <c r="B23" i="97"/>
  <c r="E23" i="97" s="1"/>
  <c r="R21" i="97"/>
  <c r="D19" i="93"/>
  <c r="C23" i="97" l="1"/>
  <c r="P23" i="97" s="1"/>
  <c r="Q23" i="97" s="1"/>
  <c r="J19" i="93"/>
  <c r="G19" i="93"/>
  <c r="B20" i="93"/>
  <c r="E20" i="93" s="1"/>
  <c r="R19" i="93"/>
  <c r="D23" i="97" l="1"/>
  <c r="J23" i="97" s="1"/>
  <c r="F20" i="93"/>
  <c r="K20" i="93"/>
  <c r="K23" i="97"/>
  <c r="F23" i="97"/>
  <c r="C20" i="93"/>
  <c r="P20" i="93" s="1"/>
  <c r="Q20" i="93" s="1"/>
  <c r="R23" i="97" l="1"/>
  <c r="B24" i="97"/>
  <c r="E24" i="97" s="1"/>
  <c r="G23" i="97"/>
  <c r="D20" i="93"/>
  <c r="R20" i="93" s="1"/>
  <c r="C24" i="97" l="1"/>
  <c r="P24" i="97" s="1"/>
  <c r="Q24" i="97" s="1"/>
  <c r="J20" i="93"/>
  <c r="G20" i="93"/>
  <c r="K24" i="97"/>
  <c r="F24" i="97"/>
  <c r="B21" i="93"/>
  <c r="E21" i="93" s="1"/>
  <c r="D24" i="97" l="1"/>
  <c r="J24" i="97" s="1"/>
  <c r="K21" i="93"/>
  <c r="F21" i="93"/>
  <c r="C21" i="93"/>
  <c r="P21" i="93" s="1"/>
  <c r="Q21" i="93" s="1"/>
  <c r="B25" i="97" l="1"/>
  <c r="E25" i="97" s="1"/>
  <c r="R24" i="97"/>
  <c r="G24" i="97"/>
  <c r="D21" i="93"/>
  <c r="C25" i="97" l="1"/>
  <c r="P25" i="97" s="1"/>
  <c r="Q25" i="97" s="1"/>
  <c r="J21" i="93"/>
  <c r="G21" i="93"/>
  <c r="F25" i="97"/>
  <c r="K25" i="97"/>
  <c r="B23" i="93"/>
  <c r="E23" i="93" s="1"/>
  <c r="R21" i="93"/>
  <c r="D25" i="97" l="1"/>
  <c r="R25" i="97" s="1"/>
  <c r="F23" i="93"/>
  <c r="K23" i="93"/>
  <c r="C23" i="93"/>
  <c r="P23" i="93" s="1"/>
  <c r="Q23" i="93" s="1"/>
  <c r="G25" i="97"/>
  <c r="J25" i="97"/>
  <c r="B26" i="97" l="1"/>
  <c r="E26" i="97" s="1"/>
  <c r="D23" i="93"/>
  <c r="C26" i="97"/>
  <c r="P26" i="97" s="1"/>
  <c r="R23" i="93" l="1"/>
  <c r="J23" i="93"/>
  <c r="G23" i="93"/>
  <c r="B24" i="93"/>
  <c r="E24" i="93" s="1"/>
  <c r="K26" i="97"/>
  <c r="F26" i="97"/>
  <c r="Q26" i="97"/>
  <c r="D26" i="97"/>
  <c r="K24" i="93" l="1"/>
  <c r="F24" i="93"/>
  <c r="C24" i="93"/>
  <c r="G26" i="97"/>
  <c r="J26" i="97"/>
  <c r="B28" i="97"/>
  <c r="E28" i="97" s="1"/>
  <c r="R26" i="97"/>
  <c r="P24" i="93" l="1"/>
  <c r="Q24" i="93" s="1"/>
  <c r="D24" i="93"/>
  <c r="C28" i="97"/>
  <c r="P28" i="97" s="1"/>
  <c r="G24" i="93" l="1"/>
  <c r="J24" i="93"/>
  <c r="R24" i="93"/>
  <c r="B25" i="93"/>
  <c r="E25" i="93" s="1"/>
  <c r="K28" i="97"/>
  <c r="F28" i="97"/>
  <c r="D28" i="97"/>
  <c r="Q28" i="97"/>
  <c r="K25" i="93" l="1"/>
  <c r="F25" i="93"/>
  <c r="C25" i="93"/>
  <c r="P25" i="93" s="1"/>
  <c r="Q25" i="93" s="1"/>
  <c r="J28" i="97"/>
  <c r="G28" i="97"/>
  <c r="R28" i="97"/>
  <c r="B29" i="97"/>
  <c r="E29" i="97" s="1"/>
  <c r="D25" i="93" l="1"/>
  <c r="C29" i="97"/>
  <c r="P29" i="97" s="1"/>
  <c r="J25" i="93" l="1"/>
  <c r="G25" i="93"/>
  <c r="B26" i="93"/>
  <c r="E26" i="93" s="1"/>
  <c r="R25" i="93"/>
  <c r="K29" i="97"/>
  <c r="F29" i="97"/>
  <c r="Q29" i="97"/>
  <c r="D29" i="97"/>
  <c r="K26" i="93" l="1"/>
  <c r="F26" i="93"/>
  <c r="C26" i="93"/>
  <c r="P26" i="93" s="1"/>
  <c r="Q26" i="93" s="1"/>
  <c r="J29" i="97"/>
  <c r="G29" i="97"/>
  <c r="R29" i="97"/>
  <c r="B30" i="97"/>
  <c r="E30" i="97" s="1"/>
  <c r="D26" i="93" l="1"/>
  <c r="C30" i="97"/>
  <c r="P30" i="97" s="1"/>
  <c r="G26" i="93" l="1"/>
  <c r="J26" i="93"/>
  <c r="R26" i="93"/>
  <c r="B28" i="93"/>
  <c r="E28" i="93" s="1"/>
  <c r="F30" i="97"/>
  <c r="K30" i="97"/>
  <c r="D30" i="97"/>
  <c r="Q30" i="97"/>
  <c r="F28" i="93" l="1"/>
  <c r="K28" i="93"/>
  <c r="C28" i="93"/>
  <c r="P28" i="93" s="1"/>
  <c r="Q28" i="93" s="1"/>
  <c r="G30" i="97"/>
  <c r="J30" i="97"/>
  <c r="R30" i="97"/>
  <c r="B31" i="97"/>
  <c r="E31" i="97" s="1"/>
  <c r="D28" i="93" l="1"/>
  <c r="C31" i="97"/>
  <c r="P31" i="97" s="1"/>
  <c r="J28" i="93" l="1"/>
  <c r="G28" i="93"/>
  <c r="R28" i="93"/>
  <c r="B29" i="93"/>
  <c r="E29" i="93" s="1"/>
  <c r="F31" i="97"/>
  <c r="K31" i="97"/>
  <c r="Q31" i="97"/>
  <c r="D31" i="97"/>
  <c r="K29" i="93" l="1"/>
  <c r="F29" i="93"/>
  <c r="C29" i="93"/>
  <c r="P29" i="93" s="1"/>
  <c r="Q29" i="93" s="1"/>
  <c r="G31" i="97"/>
  <c r="J31" i="97"/>
  <c r="B33" i="97"/>
  <c r="E33" i="97" s="1"/>
  <c r="R31" i="97"/>
  <c r="D29" i="93" l="1"/>
  <c r="C33" i="97"/>
  <c r="P33" i="97" s="1"/>
  <c r="G29" i="93" l="1"/>
  <c r="J29" i="93"/>
  <c r="B30" i="93"/>
  <c r="E30" i="93" s="1"/>
  <c r="R29" i="93"/>
  <c r="K33" i="97"/>
  <c r="F33" i="97"/>
  <c r="Q33" i="97"/>
  <c r="D33" i="97"/>
  <c r="F30" i="93" l="1"/>
  <c r="K30" i="93"/>
  <c r="C30" i="93"/>
  <c r="P30" i="93" s="1"/>
  <c r="Q30" i="93" s="1"/>
  <c r="J33" i="97"/>
  <c r="G33" i="97"/>
  <c r="B34" i="97"/>
  <c r="E34" i="97" s="1"/>
  <c r="R33" i="97"/>
  <c r="D30" i="93" l="1"/>
  <c r="C34" i="97"/>
  <c r="P34" i="97" s="1"/>
  <c r="J30" i="93" l="1"/>
  <c r="G30" i="93"/>
  <c r="R30" i="93"/>
  <c r="B31" i="93"/>
  <c r="E31" i="93" s="1"/>
  <c r="F34" i="97"/>
  <c r="K34" i="97"/>
  <c r="Q34" i="97"/>
  <c r="D34" i="97"/>
  <c r="K31" i="93" l="1"/>
  <c r="F31" i="93"/>
  <c r="C31" i="93"/>
  <c r="P31" i="93" s="1"/>
  <c r="Q31" i="93" s="1"/>
  <c r="J34" i="97"/>
  <c r="G34" i="97"/>
  <c r="B35" i="97"/>
  <c r="E35" i="97" s="1"/>
  <c r="R34" i="97"/>
  <c r="D31" i="93" l="1"/>
  <c r="C35" i="97"/>
  <c r="P35" i="97" s="1"/>
  <c r="J31" i="93" l="1"/>
  <c r="G31" i="93"/>
  <c r="B33" i="93"/>
  <c r="E33" i="93" s="1"/>
  <c r="R31" i="93"/>
  <c r="F35" i="97"/>
  <c r="K35" i="97"/>
  <c r="Q35" i="97"/>
  <c r="D35" i="97"/>
  <c r="F33" i="93" l="1"/>
  <c r="K33" i="93"/>
  <c r="C33" i="93"/>
  <c r="P33" i="93" s="1"/>
  <c r="Q33" i="93" s="1"/>
  <c r="G35" i="97"/>
  <c r="J35" i="97"/>
  <c r="B36" i="97"/>
  <c r="E36" i="97" s="1"/>
  <c r="R35" i="97"/>
  <c r="D33" i="93" l="1"/>
  <c r="C36" i="97"/>
  <c r="P36" i="97" s="1"/>
  <c r="J33" i="93" l="1"/>
  <c r="G33" i="93"/>
  <c r="B34" i="93"/>
  <c r="E34" i="93" s="1"/>
  <c r="R33" i="93"/>
  <c r="F36" i="97"/>
  <c r="K36" i="97"/>
  <c r="Q36" i="97"/>
  <c r="D36" i="97"/>
  <c r="K34" i="93" l="1"/>
  <c r="F34" i="93"/>
  <c r="C34" i="93"/>
  <c r="P34" i="93" s="1"/>
  <c r="Q34" i="93" s="1"/>
  <c r="G36" i="97"/>
  <c r="J36" i="97"/>
  <c r="B38" i="97"/>
  <c r="E38" i="97" s="1"/>
  <c r="R36" i="97"/>
  <c r="D34" i="93" l="1"/>
  <c r="C38" i="97"/>
  <c r="P38" i="97" s="1"/>
  <c r="G34" i="93" l="1"/>
  <c r="J34" i="93"/>
  <c r="R34" i="93"/>
  <c r="B35" i="93"/>
  <c r="E35" i="93" s="1"/>
  <c r="K38" i="97"/>
  <c r="F38" i="97"/>
  <c r="D38" i="97"/>
  <c r="J38" i="97" s="1"/>
  <c r="Q38" i="97"/>
  <c r="K35" i="93" l="1"/>
  <c r="F35" i="93"/>
  <c r="C35" i="93"/>
  <c r="P35" i="93" s="1"/>
  <c r="Q35" i="93" s="1"/>
  <c r="G38" i="97"/>
  <c r="R38" i="97"/>
  <c r="B39" i="97"/>
  <c r="E39" i="97" s="1"/>
  <c r="D35" i="93" l="1"/>
  <c r="C39" i="97"/>
  <c r="P39" i="97" s="1"/>
  <c r="J35" i="93" l="1"/>
  <c r="G35" i="93"/>
  <c r="B36" i="93"/>
  <c r="E36" i="93" s="1"/>
  <c r="R35" i="93"/>
  <c r="K39" i="97"/>
  <c r="F39" i="97"/>
  <c r="Q39" i="97"/>
  <c r="D39" i="97"/>
  <c r="K36" i="93" l="1"/>
  <c r="F36" i="93"/>
  <c r="C36" i="93"/>
  <c r="P36" i="93" s="1"/>
  <c r="Q36" i="93" s="1"/>
  <c r="J39" i="97"/>
  <c r="G39" i="97"/>
  <c r="R39" i="97"/>
  <c r="B40" i="97"/>
  <c r="E40" i="97" s="1"/>
  <c r="D36" i="93" l="1"/>
  <c r="C40" i="97"/>
  <c r="P40" i="97" s="1"/>
  <c r="G36" i="93" l="1"/>
  <c r="J36" i="93"/>
  <c r="R36" i="93"/>
  <c r="B38" i="93"/>
  <c r="E38" i="93" s="1"/>
  <c r="F40" i="97"/>
  <c r="K40" i="97"/>
  <c r="Q40" i="97"/>
  <c r="D40" i="97"/>
  <c r="F38" i="93" l="1"/>
  <c r="K38" i="93"/>
  <c r="C38" i="93"/>
  <c r="P38" i="93" s="1"/>
  <c r="Q38" i="93" s="1"/>
  <c r="G40" i="97"/>
  <c r="J40" i="97"/>
  <c r="R40" i="97"/>
  <c r="B41" i="97"/>
  <c r="E41" i="97" s="1"/>
  <c r="D38" i="93" l="1"/>
  <c r="R38" i="93" s="1"/>
  <c r="C41" i="97"/>
  <c r="P41" i="97" s="1"/>
  <c r="B39" i="93" l="1"/>
  <c r="E39" i="93" s="1"/>
  <c r="K39" i="93" s="1"/>
  <c r="F39" i="93"/>
  <c r="J38" i="93"/>
  <c r="G38" i="93"/>
  <c r="C39" i="93"/>
  <c r="P39" i="93" s="1"/>
  <c r="Q39" i="93" s="1"/>
  <c r="F41" i="97"/>
  <c r="K41" i="97"/>
  <c r="Q41" i="97"/>
  <c r="D41" i="97"/>
  <c r="D39" i="93" l="1"/>
  <c r="J41" i="97"/>
  <c r="G41" i="97"/>
  <c r="B43" i="97"/>
  <c r="E43" i="97" s="1"/>
  <c r="R41" i="97"/>
  <c r="J39" i="93" l="1"/>
  <c r="G39" i="93"/>
  <c r="R39" i="93"/>
  <c r="B40" i="93"/>
  <c r="E40" i="93" s="1"/>
  <c r="C43" i="97"/>
  <c r="P43" i="97" s="1"/>
  <c r="F40" i="93" l="1"/>
  <c r="K40" i="93"/>
  <c r="C40" i="93"/>
  <c r="P40" i="93" s="1"/>
  <c r="Q40" i="93" s="1"/>
  <c r="K43" i="97"/>
  <c r="F43" i="97"/>
  <c r="Q43" i="97"/>
  <c r="D43" i="97"/>
  <c r="D40" i="93" l="1"/>
  <c r="J43" i="97"/>
  <c r="G43" i="97"/>
  <c r="B44" i="97"/>
  <c r="E44" i="97" s="1"/>
  <c r="R43" i="97"/>
  <c r="J40" i="93" l="1"/>
  <c r="G40" i="93"/>
  <c r="R40" i="93"/>
  <c r="B41" i="93"/>
  <c r="E41" i="93" s="1"/>
  <c r="C44" i="97"/>
  <c r="P44" i="97" s="1"/>
  <c r="K41" i="93" l="1"/>
  <c r="F41" i="93"/>
  <c r="C41" i="93"/>
  <c r="P41" i="93" s="1"/>
  <c r="Q41" i="93" s="1"/>
  <c r="K44" i="97"/>
  <c r="F44" i="97"/>
  <c r="Q44" i="97"/>
  <c r="D44" i="97"/>
  <c r="D41" i="93" l="1"/>
  <c r="J44" i="97"/>
  <c r="G44" i="97"/>
  <c r="R44" i="97"/>
  <c r="B45" i="97"/>
  <c r="E45" i="97" s="1"/>
  <c r="J41" i="93" l="1"/>
  <c r="G41" i="93"/>
  <c r="B43" i="93"/>
  <c r="E43" i="93" s="1"/>
  <c r="R41" i="93"/>
  <c r="C45" i="97"/>
  <c r="P45" i="97" s="1"/>
  <c r="F43" i="93" l="1"/>
  <c r="K43" i="93"/>
  <c r="C43" i="93"/>
  <c r="P43" i="93" s="1"/>
  <c r="Q43" i="93" s="1"/>
  <c r="F45" i="97"/>
  <c r="K45" i="97"/>
  <c r="Q45" i="97"/>
  <c r="D45" i="97"/>
  <c r="D43" i="93" l="1"/>
  <c r="J45" i="97"/>
  <c r="G45" i="97"/>
  <c r="B46" i="97"/>
  <c r="E46" i="97" s="1"/>
  <c r="R45" i="97"/>
  <c r="J43" i="93" l="1"/>
  <c r="G43" i="93"/>
  <c r="R43" i="93"/>
  <c r="B44" i="93"/>
  <c r="E44" i="93" s="1"/>
  <c r="C46" i="97"/>
  <c r="P46" i="97" s="1"/>
  <c r="K44" i="93" l="1"/>
  <c r="F44" i="93"/>
  <c r="C44" i="93"/>
  <c r="P44" i="93" s="1"/>
  <c r="Q44" i="93" s="1"/>
  <c r="F46" i="97"/>
  <c r="K46" i="97"/>
  <c r="Q46" i="97"/>
  <c r="D46" i="97"/>
  <c r="D44" i="93" l="1"/>
  <c r="B45" i="93"/>
  <c r="E45" i="93" s="1"/>
  <c r="R44" i="93"/>
  <c r="J46" i="97"/>
  <c r="G46" i="97"/>
  <c r="R46" i="97"/>
  <c r="B48" i="97"/>
  <c r="E48" i="97" s="1"/>
  <c r="K45" i="93" l="1"/>
  <c r="F45" i="93"/>
  <c r="G44" i="93"/>
  <c r="J44" i="93"/>
  <c r="C45" i="93"/>
  <c r="P45" i="93" s="1"/>
  <c r="Q45" i="93" s="1"/>
  <c r="C48" i="97"/>
  <c r="P48" i="97" s="1"/>
  <c r="D45" i="93" l="1"/>
  <c r="R45" i="93" s="1"/>
  <c r="B46" i="93"/>
  <c r="E46" i="93" s="1"/>
  <c r="K48" i="97"/>
  <c r="F48" i="97"/>
  <c r="Q48" i="97"/>
  <c r="D48" i="97"/>
  <c r="K46" i="93" l="1"/>
  <c r="F46" i="93"/>
  <c r="J45" i="93"/>
  <c r="G45" i="93"/>
  <c r="C46" i="93"/>
  <c r="P46" i="93" s="1"/>
  <c r="Q46" i="93" s="1"/>
  <c r="J48" i="97"/>
  <c r="G48" i="97"/>
  <c r="B49" i="97"/>
  <c r="E49" i="97" s="1"/>
  <c r="R48" i="97"/>
  <c r="D46" i="93" l="1"/>
  <c r="C49" i="97"/>
  <c r="P49" i="97" s="1"/>
  <c r="G46" i="93" l="1"/>
  <c r="J46" i="93"/>
  <c r="B48" i="93"/>
  <c r="E48" i="93" s="1"/>
  <c r="R46" i="93"/>
  <c r="K49" i="97"/>
  <c r="F49" i="97"/>
  <c r="D49" i="97"/>
  <c r="Q49" i="97"/>
  <c r="F48" i="93" l="1"/>
  <c r="K48" i="93"/>
  <c r="C48" i="93"/>
  <c r="P48" i="93" s="1"/>
  <c r="Q48" i="93" s="1"/>
  <c r="J49" i="97"/>
  <c r="G49" i="97"/>
  <c r="B50" i="97"/>
  <c r="E50" i="97" s="1"/>
  <c r="R49" i="97"/>
  <c r="D48" i="93" l="1"/>
  <c r="C50" i="97"/>
  <c r="P50" i="97" s="1"/>
  <c r="J48" i="93" l="1"/>
  <c r="G48" i="93"/>
  <c r="R48" i="93"/>
  <c r="B49" i="93"/>
  <c r="E49" i="93" s="1"/>
  <c r="F50" i="97"/>
  <c r="K50" i="97"/>
  <c r="Q50" i="97"/>
  <c r="D50" i="97"/>
  <c r="K49" i="93" l="1"/>
  <c r="F49" i="93"/>
  <c r="C49" i="93"/>
  <c r="P49" i="93" s="1"/>
  <c r="Q49" i="93" s="1"/>
  <c r="J50" i="97"/>
  <c r="G50" i="97"/>
  <c r="B51" i="97"/>
  <c r="E51" i="97" s="1"/>
  <c r="R50" i="97"/>
  <c r="D49" i="93" l="1"/>
  <c r="C51" i="97"/>
  <c r="P51" i="97" s="1"/>
  <c r="G49" i="93" l="1"/>
  <c r="J49" i="93"/>
  <c r="R49" i="93"/>
  <c r="B50" i="93"/>
  <c r="E50" i="93" s="1"/>
  <c r="F51" i="97"/>
  <c r="K51" i="97"/>
  <c r="D51" i="97"/>
  <c r="Q51" i="97"/>
  <c r="F50" i="93" l="1"/>
  <c r="K50" i="93"/>
  <c r="C50" i="93"/>
  <c r="P50" i="93" s="1"/>
  <c r="Q50" i="93" s="1"/>
  <c r="J51" i="97"/>
  <c r="G51" i="97"/>
  <c r="R51" i="97"/>
  <c r="B53" i="97"/>
  <c r="E53" i="97" s="1"/>
  <c r="D50" i="93" l="1"/>
  <c r="C53" i="97"/>
  <c r="P53" i="97" s="1"/>
  <c r="Q53" i="97" s="1"/>
  <c r="J50" i="93" l="1"/>
  <c r="G50" i="93"/>
  <c r="B51" i="93"/>
  <c r="E51" i="93" s="1"/>
  <c r="R50" i="93"/>
  <c r="F53" i="97"/>
  <c r="K53" i="97"/>
  <c r="D53" i="97"/>
  <c r="J53" i="97" s="1"/>
  <c r="K51" i="93" l="1"/>
  <c r="F51" i="93"/>
  <c r="C51" i="93"/>
  <c r="P51" i="93" s="1"/>
  <c r="Q51" i="93" s="1"/>
  <c r="G53" i="97"/>
  <c r="B54" i="97"/>
  <c r="R53" i="97"/>
  <c r="C54" i="97" l="1"/>
  <c r="P54" i="97" s="1"/>
  <c r="Q54" i="97" s="1"/>
  <c r="E54" i="97"/>
  <c r="D51" i="93"/>
  <c r="D54" i="97" l="1"/>
  <c r="B55" i="97" s="1"/>
  <c r="E55" i="97" s="1"/>
  <c r="J51" i="93"/>
  <c r="G51" i="93"/>
  <c r="B53" i="93"/>
  <c r="E53" i="93" s="1"/>
  <c r="R51" i="93"/>
  <c r="J54" i="97"/>
  <c r="F54" i="97"/>
  <c r="G54" i="97" s="1"/>
  <c r="K54" i="97"/>
  <c r="R54" i="97"/>
  <c r="F53" i="93" l="1"/>
  <c r="K53" i="93"/>
  <c r="C53" i="93"/>
  <c r="P53" i="93" s="1"/>
  <c r="Q53" i="93" s="1"/>
  <c r="C55" i="97"/>
  <c r="P55" i="97" s="1"/>
  <c r="D53" i="93" l="1"/>
  <c r="K55" i="97"/>
  <c r="F55" i="97"/>
  <c r="Q55" i="97"/>
  <c r="D55" i="97"/>
  <c r="G53" i="93" l="1"/>
  <c r="J53" i="93"/>
  <c r="B54" i="93"/>
  <c r="E54" i="93" s="1"/>
  <c r="R53" i="93"/>
  <c r="J55" i="97"/>
  <c r="G55" i="97"/>
  <c r="B56" i="97"/>
  <c r="E56" i="97" s="1"/>
  <c r="R55" i="97"/>
  <c r="K54" i="93" l="1"/>
  <c r="F54" i="93"/>
  <c r="C54" i="93"/>
  <c r="P54" i="93" s="1"/>
  <c r="Q54" i="93" s="1"/>
  <c r="C56" i="97"/>
  <c r="P56" i="97" s="1"/>
  <c r="D54" i="93" l="1"/>
  <c r="R54" i="93" s="1"/>
  <c r="K56" i="97"/>
  <c r="F56" i="97"/>
  <c r="Q56" i="97"/>
  <c r="D56" i="97"/>
  <c r="B55" i="93" l="1"/>
  <c r="E55" i="93" s="1"/>
  <c r="K55" i="93" s="1"/>
  <c r="G54" i="93"/>
  <c r="J54" i="93"/>
  <c r="G56" i="97"/>
  <c r="J56" i="97"/>
  <c r="B58" i="97"/>
  <c r="E58" i="97" s="1"/>
  <c r="R56" i="97"/>
  <c r="C55" i="93" l="1"/>
  <c r="P55" i="93" s="1"/>
  <c r="Q55" i="93" s="1"/>
  <c r="F55" i="93"/>
  <c r="C58" i="97"/>
  <c r="P58" i="97" s="1"/>
  <c r="D55" i="93" l="1"/>
  <c r="J55" i="93" s="1"/>
  <c r="G55" i="93"/>
  <c r="R55" i="93"/>
  <c r="B56" i="93"/>
  <c r="E56" i="93" s="1"/>
  <c r="K58" i="97"/>
  <c r="F58" i="97"/>
  <c r="Q58" i="97"/>
  <c r="D58" i="97"/>
  <c r="K56" i="93" l="1"/>
  <c r="F56" i="93"/>
  <c r="C56" i="93"/>
  <c r="P56" i="93" s="1"/>
  <c r="Q56" i="93" s="1"/>
  <c r="J58" i="97"/>
  <c r="G58" i="97"/>
  <c r="R58" i="97"/>
  <c r="B59" i="97"/>
  <c r="E59" i="97" s="1"/>
  <c r="D56" i="93" l="1"/>
  <c r="B58" i="93" s="1"/>
  <c r="E58" i="93" s="1"/>
  <c r="R56" i="93"/>
  <c r="C59" i="97"/>
  <c r="P59" i="97" s="1"/>
  <c r="F58" i="93" l="1"/>
  <c r="K58" i="93"/>
  <c r="G56" i="93"/>
  <c r="J56" i="93"/>
  <c r="C58" i="93"/>
  <c r="P58" i="93" s="1"/>
  <c r="Q58" i="93" s="1"/>
  <c r="F59" i="97"/>
  <c r="K59" i="97"/>
  <c r="Q59" i="97"/>
  <c r="D59" i="97"/>
  <c r="D58" i="93" l="1"/>
  <c r="J59" i="97"/>
  <c r="G59" i="97"/>
  <c r="R59" i="97"/>
  <c r="B60" i="97"/>
  <c r="E60" i="97" s="1"/>
  <c r="J58" i="93" l="1"/>
  <c r="G58" i="93"/>
  <c r="B59" i="93"/>
  <c r="E59" i="93" s="1"/>
  <c r="R58" i="93"/>
  <c r="C60" i="97"/>
  <c r="P60" i="97" s="1"/>
  <c r="K59" i="93" l="1"/>
  <c r="F59" i="93"/>
  <c r="C59" i="93"/>
  <c r="P59" i="93" s="1"/>
  <c r="Q59" i="93" s="1"/>
  <c r="F60" i="97"/>
  <c r="K60" i="97"/>
  <c r="D60" i="97"/>
  <c r="Q60" i="97"/>
  <c r="D59" i="93" l="1"/>
  <c r="R59" i="93" s="1"/>
  <c r="J60" i="97"/>
  <c r="G60" i="97"/>
  <c r="R60" i="97"/>
  <c r="B61" i="97"/>
  <c r="E61" i="97" s="1"/>
  <c r="B60" i="93" l="1"/>
  <c r="E60" i="93" s="1"/>
  <c r="F60" i="93" s="1"/>
  <c r="K60" i="93"/>
  <c r="J59" i="93"/>
  <c r="G59" i="93"/>
  <c r="C60" i="93"/>
  <c r="P60" i="93" s="1"/>
  <c r="Q60" i="93" s="1"/>
  <c r="C61" i="97"/>
  <c r="P61" i="97" s="1"/>
  <c r="D60" i="93" l="1"/>
  <c r="K61" i="97"/>
  <c r="F61" i="97"/>
  <c r="Q61" i="97"/>
  <c r="D61" i="97"/>
  <c r="J60" i="93" l="1"/>
  <c r="G60" i="93"/>
  <c r="B61" i="93"/>
  <c r="E61" i="93" s="1"/>
  <c r="R60" i="93"/>
  <c r="J61" i="97"/>
  <c r="G61" i="97"/>
  <c r="B63" i="97"/>
  <c r="E63" i="97" s="1"/>
  <c r="R61" i="97"/>
  <c r="K61" i="93" l="1"/>
  <c r="F61" i="93"/>
  <c r="C61" i="93"/>
  <c r="P61" i="93" s="1"/>
  <c r="Q61" i="93" s="1"/>
  <c r="C63" i="97"/>
  <c r="P63" i="97" s="1"/>
  <c r="D61" i="93" l="1"/>
  <c r="K63" i="97"/>
  <c r="F63" i="97"/>
  <c r="Q63" i="97"/>
  <c r="D63" i="97"/>
  <c r="J61" i="93" l="1"/>
  <c r="G61" i="93"/>
  <c r="B63" i="93"/>
  <c r="E63" i="93" s="1"/>
  <c r="R61" i="93"/>
  <c r="J63" i="97"/>
  <c r="G63" i="97"/>
  <c r="B64" i="97"/>
  <c r="E64" i="97" s="1"/>
  <c r="R63" i="97"/>
  <c r="F63" i="93" l="1"/>
  <c r="K63" i="93"/>
  <c r="C63" i="93"/>
  <c r="P63" i="93" s="1"/>
  <c r="Q63" i="93" s="1"/>
  <c r="C64" i="97"/>
  <c r="P64" i="97" s="1"/>
  <c r="D63" i="93" l="1"/>
  <c r="F64" i="97"/>
  <c r="K64" i="97"/>
  <c r="D64" i="97"/>
  <c r="Q64" i="97"/>
  <c r="J63" i="93" l="1"/>
  <c r="G63" i="93"/>
  <c r="R63" i="93"/>
  <c r="B64" i="93"/>
  <c r="E64" i="93" s="1"/>
  <c r="G64" i="97"/>
  <c r="J64" i="97"/>
  <c r="B65" i="97"/>
  <c r="R64" i="97"/>
  <c r="C65" i="97" l="1"/>
  <c r="P65" i="97" s="1"/>
  <c r="Q65" i="97" s="1"/>
  <c r="E65" i="97"/>
  <c r="K64" i="93"/>
  <c r="F64" i="93"/>
  <c r="C64" i="93"/>
  <c r="P64" i="93" s="1"/>
  <c r="Q64" i="93" s="1"/>
  <c r="D65" i="97" l="1"/>
  <c r="D64" i="93"/>
  <c r="F65" i="97"/>
  <c r="G65" i="97" s="1"/>
  <c r="K65" i="97"/>
  <c r="J65" i="97"/>
  <c r="B66" i="97"/>
  <c r="E66" i="97" s="1"/>
  <c r="R65" i="97"/>
  <c r="G64" i="93" l="1"/>
  <c r="J64" i="93"/>
  <c r="R64" i="93"/>
  <c r="B65" i="93"/>
  <c r="E65" i="93" s="1"/>
  <c r="C66" i="97"/>
  <c r="P66" i="97" s="1"/>
  <c r="K65" i="93" l="1"/>
  <c r="F65" i="93"/>
  <c r="C65" i="93"/>
  <c r="P65" i="93" s="1"/>
  <c r="Q65" i="93" s="1"/>
  <c r="K66" i="97"/>
  <c r="F66" i="97"/>
  <c r="Q66" i="97"/>
  <c r="D66" i="97"/>
  <c r="D65" i="93" l="1"/>
  <c r="J66" i="97"/>
  <c r="G66" i="97"/>
  <c r="R66" i="97"/>
  <c r="B68" i="97"/>
  <c r="E68" i="97" s="1"/>
  <c r="J65" i="93" l="1"/>
  <c r="G65" i="93"/>
  <c r="B66" i="93"/>
  <c r="E66" i="93" s="1"/>
  <c r="R65" i="93"/>
  <c r="C68" i="97"/>
  <c r="P68" i="97" s="1"/>
  <c r="K66" i="93" l="1"/>
  <c r="F66" i="93"/>
  <c r="C66" i="93"/>
  <c r="P66" i="93" s="1"/>
  <c r="Q66" i="93" s="1"/>
  <c r="K68" i="97"/>
  <c r="F68" i="97"/>
  <c r="Q68" i="97"/>
  <c r="D68" i="97"/>
  <c r="D66" i="93" l="1"/>
  <c r="J68" i="97"/>
  <c r="G68" i="97"/>
  <c r="B69" i="97"/>
  <c r="E69" i="97" s="1"/>
  <c r="R68" i="97"/>
  <c r="G66" i="93" l="1"/>
  <c r="J66" i="93"/>
  <c r="B68" i="93"/>
  <c r="E68" i="93" s="1"/>
  <c r="R66" i="93"/>
  <c r="C69" i="97"/>
  <c r="P69" i="97" s="1"/>
  <c r="F68" i="93" l="1"/>
  <c r="K68" i="93"/>
  <c r="C68" i="93"/>
  <c r="P68" i="93" s="1"/>
  <c r="Q68" i="93" s="1"/>
  <c r="F69" i="97"/>
  <c r="K69" i="97"/>
  <c r="D69" i="97"/>
  <c r="Q69" i="97"/>
  <c r="D68" i="93" l="1"/>
  <c r="G69" i="97"/>
  <c r="J69" i="97"/>
  <c r="B70" i="97"/>
  <c r="E70" i="97" s="1"/>
  <c r="R69" i="97"/>
  <c r="J68" i="93" l="1"/>
  <c r="G68" i="93"/>
  <c r="R68" i="93"/>
  <c r="B69" i="93"/>
  <c r="E69" i="93" s="1"/>
  <c r="C70" i="97"/>
  <c r="P70" i="97" s="1"/>
  <c r="Q70" i="97" s="1"/>
  <c r="K69" i="93" l="1"/>
  <c r="F69" i="93"/>
  <c r="C69" i="93"/>
  <c r="P69" i="93" s="1"/>
  <c r="Q69" i="93" s="1"/>
  <c r="F70" i="97"/>
  <c r="K70" i="97"/>
  <c r="D70" i="97"/>
  <c r="B71" i="97" s="1"/>
  <c r="E71" i="97" s="1"/>
  <c r="R70" i="97" l="1"/>
  <c r="D69" i="93"/>
  <c r="J70" i="97"/>
  <c r="G70" i="97"/>
  <c r="C71" i="97"/>
  <c r="P71" i="97" s="1"/>
  <c r="G69" i="93" l="1"/>
  <c r="J69" i="93"/>
  <c r="R69" i="93"/>
  <c r="B70" i="93"/>
  <c r="E70" i="93" s="1"/>
  <c r="K71" i="97"/>
  <c r="F71" i="97"/>
  <c r="Q71" i="97"/>
  <c r="D71" i="97"/>
  <c r="F70" i="93" l="1"/>
  <c r="K70" i="93"/>
  <c r="C70" i="93"/>
  <c r="P70" i="93" s="1"/>
  <c r="Q70" i="93" s="1"/>
  <c r="J71" i="97"/>
  <c r="G71" i="97"/>
  <c r="R71" i="97"/>
  <c r="B73" i="97"/>
  <c r="E73" i="97" s="1"/>
  <c r="D70" i="93" l="1"/>
  <c r="C73" i="97"/>
  <c r="P73" i="97" s="1"/>
  <c r="J70" i="93" l="1"/>
  <c r="G70" i="93"/>
  <c r="B71" i="93"/>
  <c r="E71" i="93" s="1"/>
  <c r="R70" i="93"/>
  <c r="K73" i="97"/>
  <c r="F73" i="97"/>
  <c r="D73" i="97"/>
  <c r="Q73" i="97"/>
  <c r="K71" i="93" l="1"/>
  <c r="F71" i="93"/>
  <c r="C71" i="93"/>
  <c r="P71" i="93" s="1"/>
  <c r="Q71" i="93" s="1"/>
  <c r="J73" i="97"/>
  <c r="G73" i="97"/>
  <c r="B74" i="97"/>
  <c r="E74" i="97" s="1"/>
  <c r="R73" i="97"/>
  <c r="D71" i="93" l="1"/>
  <c r="C74" i="97"/>
  <c r="P74" i="97" s="1"/>
  <c r="J71" i="93" l="1"/>
  <c r="G71" i="93"/>
  <c r="R71" i="93"/>
  <c r="B73" i="93"/>
  <c r="E73" i="93" s="1"/>
  <c r="F74" i="97"/>
  <c r="K74" i="97"/>
  <c r="D74" i="97"/>
  <c r="Q74" i="97"/>
  <c r="F73" i="93" l="1"/>
  <c r="K73" i="93"/>
  <c r="C73" i="93"/>
  <c r="P73" i="93" s="1"/>
  <c r="Q73" i="93" s="1"/>
  <c r="J74" i="97"/>
  <c r="G74" i="97"/>
  <c r="R74" i="97"/>
  <c r="B75" i="97"/>
  <c r="E75" i="97" s="1"/>
  <c r="D73" i="93" l="1"/>
  <c r="R73" i="93" s="1"/>
  <c r="C75" i="97"/>
  <c r="P75" i="97" s="1"/>
  <c r="Q75" i="97" s="1"/>
  <c r="B74" i="93" l="1"/>
  <c r="E74" i="93" s="1"/>
  <c r="K74" i="93" s="1"/>
  <c r="J73" i="93"/>
  <c r="G73" i="93"/>
  <c r="D75" i="97"/>
  <c r="B76" i="97" s="1"/>
  <c r="E76" i="97" s="1"/>
  <c r="F75" i="97"/>
  <c r="K75" i="97"/>
  <c r="C74" i="93" l="1"/>
  <c r="P74" i="93" s="1"/>
  <c r="Q74" i="93" s="1"/>
  <c r="F74" i="93"/>
  <c r="R75" i="97"/>
  <c r="J75" i="97"/>
  <c r="G75" i="97"/>
  <c r="C76" i="97"/>
  <c r="P76" i="97" s="1"/>
  <c r="D74" i="93" l="1"/>
  <c r="G74" i="93"/>
  <c r="J74" i="93"/>
  <c r="B75" i="93"/>
  <c r="E75" i="93" s="1"/>
  <c r="R74" i="93"/>
  <c r="K76" i="97"/>
  <c r="F76" i="97"/>
  <c r="Q76" i="97"/>
  <c r="D76" i="97"/>
  <c r="K75" i="93" l="1"/>
  <c r="F75" i="93"/>
  <c r="C75" i="93"/>
  <c r="P75" i="93" s="1"/>
  <c r="Q75" i="93" s="1"/>
  <c r="J76" i="97"/>
  <c r="G76" i="97"/>
  <c r="R76" i="97"/>
  <c r="B78" i="97"/>
  <c r="E78" i="97" s="1"/>
  <c r="D75" i="93" l="1"/>
  <c r="C78" i="97"/>
  <c r="P78" i="97" s="1"/>
  <c r="J75" i="93" l="1"/>
  <c r="G75" i="93"/>
  <c r="B76" i="93"/>
  <c r="E76" i="93" s="1"/>
  <c r="R75" i="93"/>
  <c r="K78" i="97"/>
  <c r="F78" i="97"/>
  <c r="D78" i="97"/>
  <c r="Q78" i="97"/>
  <c r="K76" i="93" l="1"/>
  <c r="F76" i="93"/>
  <c r="C76" i="93"/>
  <c r="P76" i="93" s="1"/>
  <c r="Q76" i="93" s="1"/>
  <c r="J78" i="97"/>
  <c r="G78" i="97"/>
  <c r="R78" i="97"/>
  <c r="B79" i="97"/>
  <c r="E79" i="97" s="1"/>
  <c r="D76" i="93" l="1"/>
  <c r="C79" i="97"/>
  <c r="P79" i="97" s="1"/>
  <c r="Q79" i="97" s="1"/>
  <c r="G76" i="93" l="1"/>
  <c r="J76" i="93"/>
  <c r="R76" i="93"/>
  <c r="B78" i="93"/>
  <c r="E78" i="93" s="1"/>
  <c r="F79" i="97"/>
  <c r="K79" i="97"/>
  <c r="D79" i="97"/>
  <c r="F78" i="93" l="1"/>
  <c r="K78" i="93"/>
  <c r="C78" i="93"/>
  <c r="P78" i="93" s="1"/>
  <c r="Q78" i="93" s="1"/>
  <c r="B80" i="97"/>
  <c r="E80" i="97" s="1"/>
  <c r="G79" i="97"/>
  <c r="J79" i="97"/>
  <c r="R79" i="97"/>
  <c r="D78" i="93" l="1"/>
  <c r="C80" i="97"/>
  <c r="P80" i="97" s="1"/>
  <c r="Q80" i="97" s="1"/>
  <c r="J78" i="93" l="1"/>
  <c r="G78" i="93"/>
  <c r="B79" i="93"/>
  <c r="E79" i="93" s="1"/>
  <c r="R78" i="93"/>
  <c r="D80" i="97"/>
  <c r="R80" i="97" s="1"/>
  <c r="F80" i="97"/>
  <c r="G80" i="97" s="1"/>
  <c r="K80" i="97"/>
  <c r="J80" i="97" l="1"/>
  <c r="K79" i="93"/>
  <c r="F79" i="93"/>
  <c r="B81" i="97"/>
  <c r="E81" i="97" s="1"/>
  <c r="C79" i="93"/>
  <c r="P79" i="93" s="1"/>
  <c r="Q79" i="93" s="1"/>
  <c r="C81" i="97" l="1"/>
  <c r="P81" i="97" s="1"/>
  <c r="Q81" i="97" s="1"/>
  <c r="D79" i="93"/>
  <c r="K81" i="97"/>
  <c r="F81" i="97"/>
  <c r="D81" i="97" l="1"/>
  <c r="J79" i="93"/>
  <c r="G79" i="93"/>
  <c r="R79" i="93"/>
  <c r="B80" i="93"/>
  <c r="E80" i="93" s="1"/>
  <c r="J81" i="97"/>
  <c r="G81" i="97"/>
  <c r="R81" i="97" l="1"/>
  <c r="B83" i="97"/>
  <c r="F80" i="93"/>
  <c r="K80" i="93"/>
  <c r="C80" i="93"/>
  <c r="P80" i="93" s="1"/>
  <c r="Q80" i="93" s="1"/>
  <c r="E83" i="97" l="1"/>
  <c r="C83" i="97"/>
  <c r="D80" i="93"/>
  <c r="P83" i="97" l="1"/>
  <c r="Q83" i="97" s="1"/>
  <c r="D83" i="97"/>
  <c r="K83" i="97"/>
  <c r="F83" i="97"/>
  <c r="J80" i="93"/>
  <c r="G80" i="93"/>
  <c r="B81" i="93"/>
  <c r="E81" i="93" s="1"/>
  <c r="R80" i="93"/>
  <c r="J83" i="97" l="1"/>
  <c r="G83" i="97"/>
  <c r="B84" i="97"/>
  <c r="R83" i="97"/>
  <c r="K81" i="93"/>
  <c r="F81" i="93"/>
  <c r="C81" i="93"/>
  <c r="P81" i="93" s="1"/>
  <c r="Q81" i="93" s="1"/>
  <c r="E84" i="97" l="1"/>
  <c r="C84" i="97"/>
  <c r="D81" i="93"/>
  <c r="R81" i="93" s="1"/>
  <c r="B83" i="93"/>
  <c r="E83" i="93" s="1"/>
  <c r="P84" i="97" l="1"/>
  <c r="Q84" i="97" s="1"/>
  <c r="D84" i="97"/>
  <c r="F84" i="97"/>
  <c r="K84" i="97"/>
  <c r="F83" i="93"/>
  <c r="K83" i="93"/>
  <c r="J81" i="93"/>
  <c r="G81" i="93"/>
  <c r="C83" i="93"/>
  <c r="P83" i="93" s="1"/>
  <c r="Q83" i="93" s="1"/>
  <c r="G84" i="97" l="1"/>
  <c r="B85" i="97"/>
  <c r="J84" i="97"/>
  <c r="R84" i="97"/>
  <c r="D83" i="93"/>
  <c r="R83" i="93" s="1"/>
  <c r="B84" i="93"/>
  <c r="E84" i="93" s="1"/>
  <c r="E85" i="97" l="1"/>
  <c r="C85" i="97"/>
  <c r="K84" i="93"/>
  <c r="F84" i="93"/>
  <c r="G83" i="93"/>
  <c r="J83" i="93"/>
  <c r="C84" i="93"/>
  <c r="P84" i="93" s="1"/>
  <c r="Q84" i="93" s="1"/>
  <c r="P85" i="97" l="1"/>
  <c r="Q85" i="97" s="1"/>
  <c r="D85" i="97"/>
  <c r="K85" i="97"/>
  <c r="F85" i="97"/>
  <c r="D84" i="93"/>
  <c r="B85" i="93" s="1"/>
  <c r="E85" i="93" s="1"/>
  <c r="R84" i="93"/>
  <c r="R85" i="97" l="1"/>
  <c r="J85" i="97"/>
  <c r="B86" i="97"/>
  <c r="G85" i="97"/>
  <c r="K85" i="93"/>
  <c r="F85" i="93"/>
  <c r="G84" i="93"/>
  <c r="J84" i="93"/>
  <c r="C85" i="93"/>
  <c r="P85" i="93" s="1"/>
  <c r="Q85" i="93" s="1"/>
  <c r="E86" i="97" l="1"/>
  <c r="C86" i="97"/>
  <c r="D85" i="93"/>
  <c r="R85" i="93" s="1"/>
  <c r="P86" i="97" l="1"/>
  <c r="Q86" i="97" s="1"/>
  <c r="D86" i="97"/>
  <c r="F86" i="97"/>
  <c r="K86" i="97"/>
  <c r="B86" i="93"/>
  <c r="E86" i="93" s="1"/>
  <c r="K86" i="93" s="1"/>
  <c r="J85" i="93"/>
  <c r="G85" i="93"/>
  <c r="C86" i="93"/>
  <c r="P86" i="93" s="1"/>
  <c r="Q86" i="93" s="1"/>
  <c r="J86" i="97" l="1"/>
  <c r="G86" i="97"/>
  <c r="B88" i="97"/>
  <c r="R86" i="97"/>
  <c r="F86" i="93"/>
  <c r="D86" i="93"/>
  <c r="B88" i="93"/>
  <c r="E88" i="93" s="1"/>
  <c r="R86" i="93"/>
  <c r="E88" i="97" l="1"/>
  <c r="C88" i="97"/>
  <c r="F88" i="93"/>
  <c r="K88" i="93"/>
  <c r="G86" i="93"/>
  <c r="J86" i="93"/>
  <c r="C88" i="93"/>
  <c r="P88" i="93" s="1"/>
  <c r="Q88" i="93" s="1"/>
  <c r="P88" i="97" l="1"/>
  <c r="Q88" i="97" s="1"/>
  <c r="D88" i="97"/>
  <c r="K88" i="97"/>
  <c r="F88" i="97"/>
  <c r="G88" i="97" s="1"/>
  <c r="D88" i="93"/>
  <c r="J88" i="93" s="1"/>
  <c r="R88" i="93"/>
  <c r="B89" i="93"/>
  <c r="E89" i="93" s="1"/>
  <c r="B89" i="97" l="1"/>
  <c r="R88" i="97"/>
  <c r="J88" i="97"/>
  <c r="G88" i="93"/>
  <c r="K89" i="93"/>
  <c r="F89" i="93"/>
  <c r="C89" i="93"/>
  <c r="P89" i="93" s="1"/>
  <c r="Q89" i="93" s="1"/>
  <c r="E89" i="97" l="1"/>
  <c r="C89" i="97"/>
  <c r="P89" i="97" s="1"/>
  <c r="Q89" i="97" s="1"/>
  <c r="D89" i="97"/>
  <c r="D89" i="93"/>
  <c r="R89" i="97" l="1"/>
  <c r="J89" i="97"/>
  <c r="B90" i="97"/>
  <c r="F89" i="97"/>
  <c r="G89" i="97" s="1"/>
  <c r="K89" i="97"/>
  <c r="J89" i="93"/>
  <c r="G89" i="93"/>
  <c r="R89" i="93"/>
  <c r="B90" i="93"/>
  <c r="E90" i="93" s="1"/>
  <c r="E90" i="97" l="1"/>
  <c r="C90" i="97"/>
  <c r="P90" i="97" s="1"/>
  <c r="Q90" i="97" s="1"/>
  <c r="D90" i="97"/>
  <c r="F90" i="93"/>
  <c r="K90" i="93"/>
  <c r="C90" i="93"/>
  <c r="J90" i="97" l="1"/>
  <c r="R90" i="97"/>
  <c r="B91" i="97"/>
  <c r="F90" i="97"/>
  <c r="G90" i="97" s="1"/>
  <c r="K90" i="97"/>
  <c r="P90" i="93"/>
  <c r="Q90" i="93" s="1"/>
  <c r="D90" i="93"/>
  <c r="E91" i="97" l="1"/>
  <c r="C91" i="97"/>
  <c r="J90" i="93"/>
  <c r="G90" i="93"/>
  <c r="R90" i="93"/>
  <c r="B91" i="93"/>
  <c r="E91" i="93" s="1"/>
  <c r="P91" i="97" l="1"/>
  <c r="Q91" i="97" s="1"/>
  <c r="D91" i="97"/>
  <c r="K91" i="97"/>
  <c r="F91" i="97"/>
  <c r="G91" i="97" s="1"/>
  <c r="K91" i="93"/>
  <c r="F91" i="93"/>
  <c r="C91" i="93"/>
  <c r="P91" i="93" s="1"/>
  <c r="Q91" i="93" s="1"/>
  <c r="J91" i="97" l="1"/>
  <c r="R91" i="97"/>
  <c r="B93" i="97"/>
  <c r="D91" i="93"/>
  <c r="E93" i="97" l="1"/>
  <c r="C93" i="97"/>
  <c r="P93" i="97" s="1"/>
  <c r="Q93" i="97" s="1"/>
  <c r="D93" i="97"/>
  <c r="J91" i="93"/>
  <c r="G91" i="93"/>
  <c r="B93" i="93"/>
  <c r="E93" i="93" s="1"/>
  <c r="R91" i="93"/>
  <c r="J93" i="97" l="1"/>
  <c r="R93" i="97"/>
  <c r="B94" i="97"/>
  <c r="F93" i="97"/>
  <c r="G93" i="97" s="1"/>
  <c r="K93" i="97"/>
  <c r="F93" i="93"/>
  <c r="K93" i="93"/>
  <c r="C93" i="93"/>
  <c r="P93" i="93" s="1"/>
  <c r="Q93" i="93" s="1"/>
  <c r="E94" i="97" l="1"/>
  <c r="C94" i="97"/>
  <c r="P94" i="97" s="1"/>
  <c r="Q94" i="97" s="1"/>
  <c r="D94" i="97"/>
  <c r="R94" i="97" s="1"/>
  <c r="D93" i="93"/>
  <c r="J94" i="97"/>
  <c r="B95" i="97" l="1"/>
  <c r="F94" i="97"/>
  <c r="G94" i="97" s="1"/>
  <c r="K94" i="97"/>
  <c r="G93" i="93"/>
  <c r="J93" i="93"/>
  <c r="B94" i="93"/>
  <c r="E94" i="93" s="1"/>
  <c r="R93" i="93"/>
  <c r="E95" i="97" l="1"/>
  <c r="C95" i="97"/>
  <c r="K94" i="93"/>
  <c r="F94" i="93"/>
  <c r="C94" i="93"/>
  <c r="P94" i="93" s="1"/>
  <c r="Q94" i="93" s="1"/>
  <c r="P95" i="97" l="1"/>
  <c r="Q95" i="97" s="1"/>
  <c r="D95" i="97"/>
  <c r="F95" i="97"/>
  <c r="K95" i="97"/>
  <c r="D94" i="93"/>
  <c r="R95" i="97" l="1"/>
  <c r="B96" i="97"/>
  <c r="J95" i="97"/>
  <c r="G95" i="97"/>
  <c r="G94" i="93"/>
  <c r="J94" i="93"/>
  <c r="B95" i="93"/>
  <c r="E95" i="93" s="1"/>
  <c r="R94" i="93"/>
  <c r="E96" i="97" l="1"/>
  <c r="C96" i="97"/>
  <c r="P96" i="97" s="1"/>
  <c r="Q96" i="97" s="1"/>
  <c r="D96" i="97"/>
  <c r="K95" i="93"/>
  <c r="F95" i="93"/>
  <c r="C95" i="93"/>
  <c r="P95" i="93" s="1"/>
  <c r="Q95" i="93" s="1"/>
  <c r="J96" i="97" l="1"/>
  <c r="R96" i="97"/>
  <c r="B98" i="97"/>
  <c r="K96" i="97"/>
  <c r="F96" i="97"/>
  <c r="G96" i="97" s="1"/>
  <c r="D95" i="93"/>
  <c r="B96" i="93"/>
  <c r="E96" i="93" s="1"/>
  <c r="R95" i="93"/>
  <c r="E98" i="97" l="1"/>
  <c r="C98" i="97"/>
  <c r="F96" i="93"/>
  <c r="K96" i="93"/>
  <c r="J95" i="93"/>
  <c r="G95" i="93"/>
  <c r="C96" i="93"/>
  <c r="P98" i="97" l="1"/>
  <c r="Q98" i="97" s="1"/>
  <c r="D98" i="97"/>
  <c r="K98" i="97"/>
  <c r="F98" i="97"/>
  <c r="D96" i="93"/>
  <c r="P96" i="93"/>
  <c r="Q96" i="93" s="1"/>
  <c r="J98" i="97" l="1"/>
  <c r="B99" i="97"/>
  <c r="R98" i="97"/>
  <c r="G98" i="97"/>
  <c r="G96" i="93"/>
  <c r="J96" i="93"/>
  <c r="B98" i="93"/>
  <c r="E98" i="93" s="1"/>
  <c r="R96" i="93"/>
  <c r="E99" i="97" l="1"/>
  <c r="C99" i="97"/>
  <c r="K98" i="93"/>
  <c r="F98" i="93"/>
  <c r="C98" i="93"/>
  <c r="P98" i="93" s="1"/>
  <c r="Q98" i="93" s="1"/>
  <c r="P99" i="97" l="1"/>
  <c r="Q99" i="97" s="1"/>
  <c r="D99" i="97"/>
  <c r="K99" i="97"/>
  <c r="F99" i="97"/>
  <c r="D98" i="93"/>
  <c r="R99" i="97" l="1"/>
  <c r="J99" i="97"/>
  <c r="G99" i="97"/>
  <c r="B100" i="97"/>
  <c r="G98" i="93"/>
  <c r="J98" i="93"/>
  <c r="B99" i="93"/>
  <c r="E99" i="93" s="1"/>
  <c r="R98" i="93"/>
  <c r="E100" i="97" l="1"/>
  <c r="C100" i="97"/>
  <c r="P100" i="97" s="1"/>
  <c r="Q100" i="97" s="1"/>
  <c r="F99" i="93"/>
  <c r="K99" i="93"/>
  <c r="C99" i="93"/>
  <c r="P99" i="93" s="1"/>
  <c r="Q99" i="93" s="1"/>
  <c r="D100" i="97" l="1"/>
  <c r="K100" i="97"/>
  <c r="F100" i="97"/>
  <c r="D99" i="93"/>
  <c r="B100" i="93" s="1"/>
  <c r="E100" i="93" s="1"/>
  <c r="R99" i="93"/>
  <c r="R100" i="97" l="1"/>
  <c r="B101" i="97"/>
  <c r="J100" i="97"/>
  <c r="G100" i="97"/>
  <c r="K100" i="93"/>
  <c r="F100" i="93"/>
  <c r="G99" i="93"/>
  <c r="J99" i="93"/>
  <c r="C100" i="93"/>
  <c r="P100" i="93" s="1"/>
  <c r="Q100" i="93" s="1"/>
  <c r="E101" i="97" l="1"/>
  <c r="C101" i="97"/>
  <c r="D100" i="93"/>
  <c r="P101" i="97" l="1"/>
  <c r="Q101" i="97" s="1"/>
  <c r="D101" i="97"/>
  <c r="F101" i="97"/>
  <c r="K101" i="97"/>
  <c r="J100" i="93"/>
  <c r="G100" i="93"/>
  <c r="B101" i="93"/>
  <c r="E101" i="93" s="1"/>
  <c r="R100" i="93"/>
  <c r="J101" i="97" l="1"/>
  <c r="G101" i="97"/>
  <c r="B103" i="97"/>
  <c r="R101" i="97"/>
  <c r="K101" i="93"/>
  <c r="F101" i="93"/>
  <c r="C101" i="93"/>
  <c r="E103" i="97" l="1"/>
  <c r="C103" i="97"/>
  <c r="P103" i="97" s="1"/>
  <c r="Q103" i="97" s="1"/>
  <c r="D103" i="97"/>
  <c r="R103" i="97" s="1"/>
  <c r="P101" i="93"/>
  <c r="Q101" i="93" s="1"/>
  <c r="D101" i="93"/>
  <c r="J103" i="97"/>
  <c r="B104" i="97"/>
  <c r="E104" i="97" s="1"/>
  <c r="K103" i="97" l="1"/>
  <c r="F103" i="97"/>
  <c r="G103" i="97" s="1"/>
  <c r="J101" i="93"/>
  <c r="G101" i="93"/>
  <c r="B103" i="93"/>
  <c r="E103" i="93" s="1"/>
  <c r="R101" i="93"/>
  <c r="C104" i="97"/>
  <c r="K103" i="93" l="1"/>
  <c r="F103" i="93"/>
  <c r="C103" i="93"/>
  <c r="K104" i="97"/>
  <c r="F104" i="97"/>
  <c r="D104" i="97"/>
  <c r="P104" i="97"/>
  <c r="Q104" i="97" s="1"/>
  <c r="P103" i="93" l="1"/>
  <c r="Q103" i="93" s="1"/>
  <c r="D103" i="93"/>
  <c r="G104" i="97"/>
  <c r="J104" i="97"/>
  <c r="B105" i="97"/>
  <c r="E105" i="97" s="1"/>
  <c r="R104" i="97"/>
  <c r="G103" i="93" l="1"/>
  <c r="J103" i="93"/>
  <c r="B104" i="93"/>
  <c r="E104" i="93" s="1"/>
  <c r="R103" i="93"/>
  <c r="C105" i="97"/>
  <c r="F104" i="93" l="1"/>
  <c r="K104" i="93"/>
  <c r="C104" i="93"/>
  <c r="P104" i="93" s="1"/>
  <c r="Q104" i="93" s="1"/>
  <c r="K105" i="97"/>
  <c r="F105" i="97"/>
  <c r="P105" i="97"/>
  <c r="Q105" i="97" s="1"/>
  <c r="D105" i="97"/>
  <c r="D104" i="93" l="1"/>
  <c r="G105" i="97"/>
  <c r="J105" i="97"/>
  <c r="B106" i="97"/>
  <c r="E106" i="97" s="1"/>
  <c r="R105" i="97"/>
  <c r="J104" i="93" l="1"/>
  <c r="G104" i="93"/>
  <c r="R104" i="93"/>
  <c r="B105" i="93"/>
  <c r="E105" i="93" s="1"/>
  <c r="C106" i="97"/>
  <c r="K105" i="93" l="1"/>
  <c r="F105" i="93"/>
  <c r="C105" i="93"/>
  <c r="F106" i="97"/>
  <c r="K106" i="97"/>
  <c r="P106" i="97"/>
  <c r="Q106" i="97" s="1"/>
  <c r="D106" i="97"/>
  <c r="P105" i="93" l="1"/>
  <c r="Q105" i="93" s="1"/>
  <c r="D105" i="93"/>
  <c r="J106" i="97"/>
  <c r="G106" i="97"/>
  <c r="B108" i="97"/>
  <c r="E108" i="97" s="1"/>
  <c r="R106" i="97"/>
  <c r="J105" i="93" l="1"/>
  <c r="G105" i="93"/>
  <c r="R105" i="93"/>
  <c r="B106" i="93"/>
  <c r="E106" i="93" s="1"/>
  <c r="C108" i="97"/>
  <c r="K106" i="93" l="1"/>
  <c r="F106" i="93"/>
  <c r="C106" i="93"/>
  <c r="K108" i="97"/>
  <c r="F108" i="97"/>
  <c r="P108" i="97"/>
  <c r="Q108" i="97" s="1"/>
  <c r="D108" i="97"/>
  <c r="D106" i="93" l="1"/>
  <c r="P106" i="93"/>
  <c r="Q106" i="93" s="1"/>
  <c r="G108" i="97"/>
  <c r="J108" i="97"/>
  <c r="R108" i="97"/>
  <c r="B109" i="97"/>
  <c r="E109" i="97" s="1"/>
  <c r="J106" i="93" l="1"/>
  <c r="G106" i="93"/>
  <c r="R106" i="93"/>
  <c r="B108" i="93"/>
  <c r="E108" i="93" s="1"/>
  <c r="C109" i="97"/>
  <c r="P109" i="97" s="1"/>
  <c r="Q109" i="97" s="1"/>
  <c r="K108" i="93" l="1"/>
  <c r="F108" i="93"/>
  <c r="C108" i="93"/>
  <c r="D109" i="97"/>
  <c r="K109" i="97"/>
  <c r="F109" i="97"/>
  <c r="R109" i="97"/>
  <c r="B110" i="97"/>
  <c r="E110" i="97" s="1"/>
  <c r="P108" i="93" l="1"/>
  <c r="Q108" i="93" s="1"/>
  <c r="D108" i="93"/>
  <c r="J109" i="97"/>
  <c r="G109" i="97"/>
  <c r="C110" i="97"/>
  <c r="P110" i="97" s="1"/>
  <c r="Q110" i="97" s="1"/>
  <c r="G108" i="93" l="1"/>
  <c r="J108" i="93"/>
  <c r="B109" i="93"/>
  <c r="E109" i="93" s="1"/>
  <c r="R108" i="93"/>
  <c r="F110" i="97"/>
  <c r="K110" i="97"/>
  <c r="D110" i="97"/>
  <c r="F109" i="93" l="1"/>
  <c r="K109" i="93"/>
  <c r="C109" i="93"/>
  <c r="G110" i="97"/>
  <c r="J110" i="97"/>
  <c r="B111" i="97"/>
  <c r="E111" i="97" s="1"/>
  <c r="R110" i="97"/>
  <c r="D109" i="93" l="1"/>
  <c r="P109" i="93"/>
  <c r="Q109" i="93" s="1"/>
  <c r="C111" i="97"/>
  <c r="G109" i="93" l="1"/>
  <c r="J109" i="93"/>
  <c r="B110" i="93"/>
  <c r="E110" i="93" s="1"/>
  <c r="R109" i="93"/>
  <c r="F111" i="97"/>
  <c r="K111" i="97"/>
  <c r="P111" i="97"/>
  <c r="Q111" i="97" s="1"/>
  <c r="D111" i="97"/>
  <c r="K110" i="93" l="1"/>
  <c r="F110" i="93"/>
  <c r="C110" i="93"/>
  <c r="P110" i="93" s="1"/>
  <c r="Q110" i="93" s="1"/>
  <c r="G111" i="97"/>
  <c r="J111" i="97"/>
  <c r="B113" i="97"/>
  <c r="E113" i="97" s="1"/>
  <c r="R111" i="97"/>
  <c r="D110" i="93" l="1"/>
  <c r="C113" i="97"/>
  <c r="J110" i="93" l="1"/>
  <c r="G110" i="93"/>
  <c r="R110" i="93"/>
  <c r="B111" i="93"/>
  <c r="E111" i="93" s="1"/>
  <c r="K113" i="97"/>
  <c r="F113" i="97"/>
  <c r="P113" i="97"/>
  <c r="Q113" i="97" s="1"/>
  <c r="D113" i="97"/>
  <c r="F111" i="93" l="1"/>
  <c r="K111" i="93"/>
  <c r="C111" i="93"/>
  <c r="P111" i="93" s="1"/>
  <c r="Q111" i="93" s="1"/>
  <c r="J113" i="97"/>
  <c r="G113" i="97"/>
  <c r="R113" i="97"/>
  <c r="B114" i="97"/>
  <c r="E114" i="97" s="1"/>
  <c r="D111" i="93" l="1"/>
  <c r="C114" i="97"/>
  <c r="P114" i="97" s="1"/>
  <c r="Q114" i="97" s="1"/>
  <c r="J111" i="93" l="1"/>
  <c r="G111" i="93"/>
  <c r="R111" i="93"/>
  <c r="B113" i="93"/>
  <c r="E113" i="93" s="1"/>
  <c r="K114" i="97"/>
  <c r="F114" i="97"/>
  <c r="D114" i="97"/>
  <c r="B115" i="97" s="1"/>
  <c r="E115" i="97" s="1"/>
  <c r="F113" i="93" l="1"/>
  <c r="K113" i="93"/>
  <c r="C113" i="93"/>
  <c r="P113" i="93" s="1"/>
  <c r="Q113" i="93" s="1"/>
  <c r="J114" i="97"/>
  <c r="G114" i="97"/>
  <c r="R114" i="97"/>
  <c r="C115" i="97"/>
  <c r="D113" i="93" l="1"/>
  <c r="R113" i="93" s="1"/>
  <c r="K115" i="97"/>
  <c r="F115" i="97"/>
  <c r="P115" i="97"/>
  <c r="Q115" i="97" s="1"/>
  <c r="D115" i="97"/>
  <c r="B114" i="93" l="1"/>
  <c r="E114" i="93" s="1"/>
  <c r="F114" i="93" s="1"/>
  <c r="G113" i="93"/>
  <c r="J113" i="93"/>
  <c r="C114" i="93"/>
  <c r="P114" i="93" s="1"/>
  <c r="Q114" i="93" s="1"/>
  <c r="G115" i="97"/>
  <c r="J115" i="97"/>
  <c r="B116" i="97"/>
  <c r="E116" i="97" s="1"/>
  <c r="R115" i="97"/>
  <c r="K114" i="93" l="1"/>
  <c r="D114" i="93"/>
  <c r="C116" i="97"/>
  <c r="P116" i="97" s="1"/>
  <c r="Q116" i="97" s="1"/>
  <c r="J114" i="93" l="1"/>
  <c r="G114" i="93"/>
  <c r="R114" i="93"/>
  <c r="B115" i="93"/>
  <c r="E115" i="93" s="1"/>
  <c r="F116" i="97"/>
  <c r="K116" i="97"/>
  <c r="D116" i="97"/>
  <c r="K115" i="93" l="1"/>
  <c r="F115" i="93"/>
  <c r="C115" i="93"/>
  <c r="J116" i="97"/>
  <c r="G116" i="97"/>
  <c r="R116" i="97"/>
  <c r="B118" i="97"/>
  <c r="E118" i="97" s="1"/>
  <c r="P115" i="93" l="1"/>
  <c r="Q115" i="93" s="1"/>
  <c r="D115" i="93"/>
  <c r="C118" i="97"/>
  <c r="P118" i="97" s="1"/>
  <c r="Q118" i="97" s="1"/>
  <c r="G115" i="93" l="1"/>
  <c r="J115" i="93"/>
  <c r="B116" i="93"/>
  <c r="E116" i="93" s="1"/>
  <c r="R115" i="93"/>
  <c r="K118" i="97"/>
  <c r="F118" i="97"/>
  <c r="D118" i="97"/>
  <c r="B119" i="97" s="1"/>
  <c r="E119" i="97" s="1"/>
  <c r="K116" i="93" l="1"/>
  <c r="F116" i="93"/>
  <c r="C116" i="93"/>
  <c r="P116" i="93" s="1"/>
  <c r="Q116" i="93" s="1"/>
  <c r="J118" i="97"/>
  <c r="G118" i="97"/>
  <c r="R118" i="97"/>
  <c r="C119" i="97"/>
  <c r="D116" i="93" l="1"/>
  <c r="B118" i="93" s="1"/>
  <c r="E118" i="93" s="1"/>
  <c r="G116" i="93"/>
  <c r="R116" i="93"/>
  <c r="K119" i="97"/>
  <c r="F119" i="97"/>
  <c r="P119" i="97"/>
  <c r="Q119" i="97" s="1"/>
  <c r="D119" i="97"/>
  <c r="J116" i="93" l="1"/>
  <c r="C118" i="93"/>
  <c r="P118" i="93" s="1"/>
  <c r="F118" i="93"/>
  <c r="K118" i="93"/>
  <c r="J119" i="97"/>
  <c r="G119" i="97"/>
  <c r="D118" i="93"/>
  <c r="R119" i="97"/>
  <c r="B120" i="97"/>
  <c r="E120" i="97" s="1"/>
  <c r="Q118" i="93"/>
  <c r="G118" i="93" l="1"/>
  <c r="J118" i="93"/>
  <c r="C120" i="97"/>
  <c r="R118" i="93"/>
  <c r="B119" i="93"/>
  <c r="E119" i="93" s="1"/>
  <c r="F119" i="93" l="1"/>
  <c r="K119" i="93"/>
  <c r="F120" i="97"/>
  <c r="K120" i="97"/>
  <c r="P120" i="97"/>
  <c r="Q120" i="97" s="1"/>
  <c r="D120" i="97"/>
  <c r="C119" i="93"/>
  <c r="P119" i="93" s="1"/>
  <c r="G120" i="97" l="1"/>
  <c r="J120" i="97"/>
  <c r="D119" i="93"/>
  <c r="B121" i="97"/>
  <c r="E121" i="97" s="1"/>
  <c r="R120" i="97"/>
  <c r="Q119" i="93"/>
  <c r="J119" i="93" l="1"/>
  <c r="G119" i="93"/>
  <c r="C121" i="97"/>
  <c r="P121" i="97" s="1"/>
  <c r="Q121" i="97" s="1"/>
  <c r="R119" i="93"/>
  <c r="B120" i="93"/>
  <c r="E120" i="93" s="1"/>
  <c r="K120" i="93" l="1"/>
  <c r="F120" i="93"/>
  <c r="F121" i="97"/>
  <c r="K121" i="97"/>
  <c r="D121" i="97"/>
  <c r="C120" i="93"/>
  <c r="P120" i="93" s="1"/>
  <c r="J121" i="97" l="1"/>
  <c r="G121" i="97"/>
  <c r="D120" i="93"/>
  <c r="R121" i="97"/>
  <c r="B123" i="97"/>
  <c r="E123" i="97" s="1"/>
  <c r="Q120" i="93"/>
  <c r="J120" i="93" l="1"/>
  <c r="G120" i="93"/>
  <c r="C123" i="97"/>
  <c r="P123" i="97" s="1"/>
  <c r="Q123" i="97" s="1"/>
  <c r="B121" i="93"/>
  <c r="E121" i="93" s="1"/>
  <c r="R120" i="93"/>
  <c r="C121" i="93" l="1"/>
  <c r="P121" i="93" s="1"/>
  <c r="Q121" i="93" s="1"/>
  <c r="K121" i="93"/>
  <c r="F121" i="93"/>
  <c r="F123" i="97"/>
  <c r="K123" i="97"/>
  <c r="D123" i="97"/>
  <c r="D121" i="93" l="1"/>
  <c r="J121" i="93" s="1"/>
  <c r="J123" i="97"/>
  <c r="G123" i="97"/>
  <c r="R123" i="97"/>
  <c r="B124" i="97"/>
  <c r="E124" i="97" s="1"/>
  <c r="R121" i="93"/>
  <c r="B123" i="93"/>
  <c r="E123" i="93" s="1"/>
  <c r="G121" i="93" l="1"/>
  <c r="F123" i="93"/>
  <c r="K123" i="93"/>
  <c r="C124" i="97"/>
  <c r="P124" i="97" s="1"/>
  <c r="Q124" i="97" s="1"/>
  <c r="C123" i="93"/>
  <c r="P123" i="93" s="1"/>
  <c r="Q123" i="93" s="1"/>
  <c r="K124" i="97" l="1"/>
  <c r="F124" i="97"/>
  <c r="D123" i="93"/>
  <c r="D124" i="97"/>
  <c r="G123" i="93" l="1"/>
  <c r="J123" i="93"/>
  <c r="G124" i="97"/>
  <c r="J124" i="97"/>
  <c r="R124" i="97"/>
  <c r="B125" i="97"/>
  <c r="E125" i="97" s="1"/>
  <c r="R123" i="93"/>
  <c r="B124" i="93"/>
  <c r="E124" i="93" s="1"/>
  <c r="K124" i="93" l="1"/>
  <c r="F124" i="93"/>
  <c r="C125" i="97"/>
  <c r="P125" i="97" s="1"/>
  <c r="Q125" i="97" s="1"/>
  <c r="C124" i="93"/>
  <c r="P124" i="93" s="1"/>
  <c r="Q124" i="93" s="1"/>
  <c r="F125" i="97" l="1"/>
  <c r="K125" i="97"/>
  <c r="D124" i="93"/>
  <c r="D125" i="97"/>
  <c r="B125" i="93"/>
  <c r="E125" i="93" s="1"/>
  <c r="K125" i="93" l="1"/>
  <c r="F125" i="93"/>
  <c r="R124" i="93"/>
  <c r="G124" i="93"/>
  <c r="J124" i="93"/>
  <c r="G125" i="97"/>
  <c r="J125" i="97"/>
  <c r="B126" i="97"/>
  <c r="E126" i="97" s="1"/>
  <c r="R125" i="97"/>
  <c r="C125" i="93"/>
  <c r="P125" i="93" s="1"/>
  <c r="Q125" i="93" s="1"/>
  <c r="D125" i="93" l="1"/>
  <c r="C126" i="97"/>
  <c r="P126" i="97" s="1"/>
  <c r="Q126" i="97" s="1"/>
  <c r="J125" i="93" l="1"/>
  <c r="G125" i="93"/>
  <c r="F126" i="97"/>
  <c r="K126" i="97"/>
  <c r="D126" i="97"/>
  <c r="R125" i="93"/>
  <c r="B126" i="93"/>
  <c r="E126" i="93" s="1"/>
  <c r="K126" i="93" l="1"/>
  <c r="F126" i="93"/>
  <c r="J126" i="97"/>
  <c r="G126" i="97"/>
  <c r="B128" i="97"/>
  <c r="E128" i="97" s="1"/>
  <c r="R126" i="97"/>
  <c r="C126" i="93"/>
  <c r="P126" i="93" s="1"/>
  <c r="Q126" i="93" s="1"/>
  <c r="D126" i="93" l="1"/>
  <c r="R126" i="93" s="1"/>
  <c r="C128" i="97"/>
  <c r="P128" i="97" s="1"/>
  <c r="Q128" i="97" s="1"/>
  <c r="J126" i="93" l="1"/>
  <c r="G126" i="93"/>
  <c r="B128" i="93"/>
  <c r="E128" i="93" s="1"/>
  <c r="K128" i="97"/>
  <c r="F128" i="97"/>
  <c r="D128" i="97"/>
  <c r="C128" i="93" l="1"/>
  <c r="P128" i="93" s="1"/>
  <c r="Q128" i="93" s="1"/>
  <c r="K128" i="93"/>
  <c r="F128" i="93"/>
  <c r="J128" i="97"/>
  <c r="G128" i="97"/>
  <c r="R128" i="97"/>
  <c r="B129" i="97"/>
  <c r="E129" i="97" s="1"/>
  <c r="D128" i="93" l="1"/>
  <c r="R128" i="93" s="1"/>
  <c r="G128" i="93"/>
  <c r="J128" i="93"/>
  <c r="B129" i="93"/>
  <c r="E129" i="93" s="1"/>
  <c r="C129" i="97"/>
  <c r="P129" i="97" s="1"/>
  <c r="Q129" i="97" s="1"/>
  <c r="F129" i="93" l="1"/>
  <c r="K129" i="93"/>
  <c r="C129" i="93"/>
  <c r="P129" i="93" s="1"/>
  <c r="Q129" i="93" s="1"/>
  <c r="K129" i="97"/>
  <c r="F129" i="97"/>
  <c r="D129" i="97"/>
  <c r="R129" i="97" s="1"/>
  <c r="B130" i="97" l="1"/>
  <c r="E130" i="97" s="1"/>
  <c r="D129" i="93"/>
  <c r="R129" i="93" s="1"/>
  <c r="J129" i="97"/>
  <c r="G129" i="97"/>
  <c r="C130" i="97"/>
  <c r="P130" i="97" s="1"/>
  <c r="Q130" i="97" s="1"/>
  <c r="J129" i="93" l="1"/>
  <c r="G129" i="93"/>
  <c r="B130" i="93"/>
  <c r="E130" i="93" s="1"/>
  <c r="F130" i="97"/>
  <c r="K130" i="97"/>
  <c r="D130" i="97"/>
  <c r="R130" i="97" s="1"/>
  <c r="B131" i="97" l="1"/>
  <c r="E131" i="97" s="1"/>
  <c r="C130" i="93"/>
  <c r="P130" i="93" s="1"/>
  <c r="Q130" i="93" s="1"/>
  <c r="K130" i="93"/>
  <c r="F130" i="93"/>
  <c r="G130" i="97"/>
  <c r="J130" i="97"/>
  <c r="D130" i="93"/>
  <c r="C131" i="97"/>
  <c r="J130" i="93" l="1"/>
  <c r="G130" i="93"/>
  <c r="F131" i="97"/>
  <c r="K131" i="97"/>
  <c r="P131" i="97"/>
  <c r="Q131" i="97" s="1"/>
  <c r="D131" i="97"/>
  <c r="R130" i="93"/>
  <c r="B131" i="93"/>
  <c r="E131" i="93" s="1"/>
  <c r="K131" i="93" l="1"/>
  <c r="F131" i="93"/>
  <c r="J131" i="97"/>
  <c r="G131" i="97"/>
  <c r="B133" i="97"/>
  <c r="E133" i="97" s="1"/>
  <c r="R131" i="97"/>
  <c r="C131" i="93"/>
  <c r="P131" i="93" s="1"/>
  <c r="Q131" i="93" s="1"/>
  <c r="D131" i="93" l="1"/>
  <c r="R131" i="93" s="1"/>
  <c r="C133" i="97"/>
  <c r="P133" i="97" s="1"/>
  <c r="Q133" i="97" s="1"/>
  <c r="J131" i="93" l="1"/>
  <c r="G131" i="93"/>
  <c r="K133" i="97"/>
  <c r="F133" i="97"/>
  <c r="D133" i="97"/>
  <c r="B133" i="93"/>
  <c r="E133" i="93" s="1"/>
  <c r="F133" i="93" l="1"/>
  <c r="K133" i="93"/>
  <c r="J133" i="97"/>
  <c r="G133" i="97"/>
  <c r="R133" i="97"/>
  <c r="B134" i="97"/>
  <c r="E134" i="97" s="1"/>
  <c r="C133" i="93"/>
  <c r="P133" i="93" s="1"/>
  <c r="Q133" i="93" s="1"/>
  <c r="D133" i="93" l="1"/>
  <c r="C134" i="97"/>
  <c r="P134" i="97" s="1"/>
  <c r="Q134" i="97" s="1"/>
  <c r="G133" i="93" l="1"/>
  <c r="J133" i="93"/>
  <c r="K134" i="97"/>
  <c r="F134" i="97"/>
  <c r="D134" i="97"/>
  <c r="B135" i="97" s="1"/>
  <c r="E135" i="97" s="1"/>
  <c r="B134" i="93"/>
  <c r="E134" i="93" s="1"/>
  <c r="R133" i="93"/>
  <c r="K134" i="93" l="1"/>
  <c r="F134" i="93"/>
  <c r="J134" i="97"/>
  <c r="G134" i="97"/>
  <c r="R134" i="97"/>
  <c r="C135" i="97"/>
  <c r="P135" i="97" s="1"/>
  <c r="Q135" i="97" s="1"/>
  <c r="C134" i="93"/>
  <c r="P134" i="93" s="1"/>
  <c r="Q134" i="93" s="1"/>
  <c r="D134" i="93" l="1"/>
  <c r="J134" i="93" s="1"/>
  <c r="G134" i="93"/>
  <c r="F135" i="97"/>
  <c r="K135" i="97"/>
  <c r="D135" i="97"/>
  <c r="G135" i="97" l="1"/>
  <c r="J135" i="97"/>
  <c r="R135" i="97"/>
  <c r="B136" i="97"/>
  <c r="E136" i="97" s="1"/>
  <c r="R134" i="93"/>
  <c r="B135" i="93"/>
  <c r="E135" i="93" s="1"/>
  <c r="K135" i="93" l="1"/>
  <c r="F135" i="93"/>
  <c r="C136" i="97"/>
  <c r="C135" i="93"/>
  <c r="P135" i="93" s="1"/>
  <c r="Q135" i="93" s="1"/>
  <c r="F136" i="97" l="1"/>
  <c r="K136" i="97"/>
  <c r="D135" i="93"/>
  <c r="P136" i="97"/>
  <c r="Q136" i="97" s="1"/>
  <c r="D136" i="97"/>
  <c r="R135" i="93" l="1"/>
  <c r="J135" i="93"/>
  <c r="G135" i="93"/>
  <c r="G136" i="97"/>
  <c r="J136" i="97"/>
  <c r="B138" i="97"/>
  <c r="E138" i="97" s="1"/>
  <c r="R136" i="97"/>
  <c r="B136" i="93"/>
  <c r="E136" i="93" s="1"/>
  <c r="F136" i="93" l="1"/>
  <c r="K136" i="93"/>
  <c r="C138" i="97"/>
  <c r="P138" i="97" s="1"/>
  <c r="Q138" i="97" s="1"/>
  <c r="C136" i="93"/>
  <c r="P136" i="93" s="1"/>
  <c r="Q136" i="93" s="1"/>
  <c r="K138" i="97" l="1"/>
  <c r="F138" i="97"/>
  <c r="D136" i="93"/>
  <c r="D138" i="97"/>
  <c r="J136" i="93" l="1"/>
  <c r="G136" i="93"/>
  <c r="J138" i="97"/>
  <c r="G138" i="97"/>
  <c r="R136" i="93"/>
  <c r="R138" i="97"/>
  <c r="B139" i="97"/>
  <c r="E139" i="97" s="1"/>
  <c r="B138" i="93"/>
  <c r="E138" i="93" s="1"/>
  <c r="K138" i="93" l="1"/>
  <c r="F138" i="93"/>
  <c r="C139" i="97"/>
  <c r="P139" i="97" s="1"/>
  <c r="Q139" i="97" s="1"/>
  <c r="C138" i="93"/>
  <c r="P138" i="93" s="1"/>
  <c r="Q138" i="93" s="1"/>
  <c r="K139" i="97" l="1"/>
  <c r="F139" i="97"/>
  <c r="D138" i="93"/>
  <c r="D139" i="97"/>
  <c r="B140" i="97" s="1"/>
  <c r="E140" i="97" s="1"/>
  <c r="R139" i="97"/>
  <c r="G138" i="93" l="1"/>
  <c r="J138" i="93"/>
  <c r="R138" i="93"/>
  <c r="J139" i="97"/>
  <c r="G139" i="97"/>
  <c r="C140" i="97"/>
  <c r="B139" i="93"/>
  <c r="E139" i="93" s="1"/>
  <c r="F139" i="93" l="1"/>
  <c r="K139" i="93"/>
  <c r="F140" i="97"/>
  <c r="K140" i="97"/>
  <c r="P140" i="97"/>
  <c r="Q140" i="97" s="1"/>
  <c r="D140" i="97"/>
  <c r="C139" i="93"/>
  <c r="P139" i="93" s="1"/>
  <c r="Q139" i="93" s="1"/>
  <c r="G140" i="97" l="1"/>
  <c r="J140" i="97"/>
  <c r="D139" i="93"/>
  <c r="R140" i="97"/>
  <c r="B141" i="97"/>
  <c r="E141" i="97" s="1"/>
  <c r="J139" i="93" l="1"/>
  <c r="G139" i="93"/>
  <c r="C141" i="97"/>
  <c r="R139" i="93"/>
  <c r="B140" i="93"/>
  <c r="E140" i="93" s="1"/>
  <c r="K140" i="93" l="1"/>
  <c r="F140" i="93"/>
  <c r="F141" i="97"/>
  <c r="K141" i="97"/>
  <c r="P141" i="97"/>
  <c r="Q141" i="97" s="1"/>
  <c r="D141" i="97"/>
  <c r="C140" i="93"/>
  <c r="D140" i="93" s="1"/>
  <c r="J140" i="93" l="1"/>
  <c r="G140" i="93"/>
  <c r="J141" i="97"/>
  <c r="G141" i="97"/>
  <c r="B143" i="97"/>
  <c r="E143" i="97" s="1"/>
  <c r="R141" i="97"/>
  <c r="P140" i="93"/>
  <c r="Q140" i="93" s="1"/>
  <c r="C143" i="97" l="1"/>
  <c r="P143" i="97" s="1"/>
  <c r="Q143" i="97" s="1"/>
  <c r="R140" i="93"/>
  <c r="B141" i="93"/>
  <c r="E141" i="93" s="1"/>
  <c r="K141" i="93" l="1"/>
  <c r="F141" i="93"/>
  <c r="K143" i="97"/>
  <c r="F143" i="97"/>
  <c r="D143" i="97"/>
  <c r="J143" i="97" s="1"/>
  <c r="C141" i="93"/>
  <c r="P141" i="93" s="1"/>
  <c r="Q141" i="93" s="1"/>
  <c r="G143" i="97" l="1"/>
  <c r="D141" i="93"/>
  <c r="R141" i="93" s="1"/>
  <c r="B144" i="97"/>
  <c r="E144" i="97" s="1"/>
  <c r="R143" i="97"/>
  <c r="B143" i="93"/>
  <c r="E143" i="93" s="1"/>
  <c r="F143" i="93" l="1"/>
  <c r="K143" i="93"/>
  <c r="J141" i="93"/>
  <c r="G141" i="93"/>
  <c r="C144" i="97"/>
  <c r="P144" i="97" s="1"/>
  <c r="Q144" i="97" s="1"/>
  <c r="C143" i="93"/>
  <c r="D143" i="93" s="1"/>
  <c r="G143" i="93" l="1"/>
  <c r="J143" i="93"/>
  <c r="K144" i="97"/>
  <c r="F144" i="97"/>
  <c r="D144" i="97"/>
  <c r="P143" i="93"/>
  <c r="Q143" i="93" s="1"/>
  <c r="J144" i="97" l="1"/>
  <c r="G144" i="97"/>
  <c r="B145" i="97"/>
  <c r="E145" i="97" s="1"/>
  <c r="R144" i="97"/>
  <c r="R143" i="93"/>
  <c r="B144" i="93"/>
  <c r="E144" i="93" s="1"/>
  <c r="K144" i="93" l="1"/>
  <c r="F144" i="93"/>
  <c r="C145" i="97"/>
  <c r="P145" i="97" s="1"/>
  <c r="Q145" i="97" s="1"/>
  <c r="C144" i="93"/>
  <c r="P144" i="93" s="1"/>
  <c r="Q144" i="93" s="1"/>
  <c r="K145" i="97" l="1"/>
  <c r="F145" i="97"/>
  <c r="D144" i="93"/>
  <c r="D145" i="97"/>
  <c r="J144" i="93" l="1"/>
  <c r="G144" i="93"/>
  <c r="G145" i="97"/>
  <c r="J145" i="97"/>
  <c r="R145" i="97"/>
  <c r="B146" i="97"/>
  <c r="E146" i="97" s="1"/>
  <c r="R144" i="93"/>
  <c r="B145" i="93"/>
  <c r="E145" i="93" s="1"/>
  <c r="F145" i="93" l="1"/>
  <c r="K145" i="93"/>
  <c r="C145" i="93"/>
  <c r="D145" i="93" s="1"/>
  <c r="C146" i="97"/>
  <c r="P146" i="97" s="1"/>
  <c r="Q146" i="97" s="1"/>
  <c r="J145" i="93" l="1"/>
  <c r="G145" i="93"/>
  <c r="P145" i="93"/>
  <c r="Q145" i="93" s="1"/>
  <c r="F146" i="97"/>
  <c r="K146" i="97"/>
  <c r="D146" i="97"/>
  <c r="B146" i="93"/>
  <c r="E146" i="93" s="1"/>
  <c r="R145" i="93"/>
  <c r="K146" i="93" l="1"/>
  <c r="F146" i="93"/>
  <c r="J146" i="97"/>
  <c r="G146" i="97"/>
  <c r="R146" i="97"/>
  <c r="B148" i="97"/>
  <c r="E148" i="97" s="1"/>
  <c r="C146" i="93"/>
  <c r="D146" i="93" s="1"/>
  <c r="J146" i="93" l="1"/>
  <c r="G146" i="93"/>
  <c r="C148" i="97"/>
  <c r="P148" i="97" s="1"/>
  <c r="Q148" i="97" s="1"/>
  <c r="P146" i="93"/>
  <c r="Q146" i="93" s="1"/>
  <c r="B148" i="93"/>
  <c r="E148" i="93" s="1"/>
  <c r="K148" i="93" l="1"/>
  <c r="F148" i="93"/>
  <c r="K148" i="97"/>
  <c r="F148" i="97"/>
  <c r="D148" i="97"/>
  <c r="R148" i="97" s="1"/>
  <c r="R146" i="93"/>
  <c r="C148" i="93"/>
  <c r="P148" i="93" s="1"/>
  <c r="Q148" i="93" s="1"/>
  <c r="B149" i="97" l="1"/>
  <c r="E149" i="97" s="1"/>
  <c r="J148" i="97"/>
  <c r="G148" i="97"/>
  <c r="D148" i="93"/>
  <c r="C149" i="97"/>
  <c r="P149" i="97" s="1"/>
  <c r="Q149" i="97" s="1"/>
  <c r="G148" i="93" l="1"/>
  <c r="J148" i="93"/>
  <c r="K149" i="97"/>
  <c r="F149" i="97"/>
  <c r="D149" i="97"/>
  <c r="R148" i="93"/>
  <c r="B149" i="93"/>
  <c r="E149" i="93" s="1"/>
  <c r="F149" i="93" l="1"/>
  <c r="K149" i="93"/>
  <c r="J149" i="97"/>
  <c r="G149" i="97"/>
  <c r="R149" i="97"/>
  <c r="B150" i="97"/>
  <c r="E150" i="97" s="1"/>
  <c r="C149" i="93"/>
  <c r="P149" i="93" s="1"/>
  <c r="Q149" i="93" s="1"/>
  <c r="D149" i="93" l="1"/>
  <c r="C150" i="97"/>
  <c r="P150" i="97" s="1"/>
  <c r="Q150" i="97" s="1"/>
  <c r="G149" i="93" l="1"/>
  <c r="J149" i="93"/>
  <c r="F150" i="97"/>
  <c r="K150" i="97"/>
  <c r="D150" i="97"/>
  <c r="B151" i="97" s="1"/>
  <c r="E151" i="97" s="1"/>
  <c r="B150" i="93"/>
  <c r="E150" i="93" s="1"/>
  <c r="R149" i="93"/>
  <c r="R150" i="97" l="1"/>
  <c r="K150" i="93"/>
  <c r="F150" i="93"/>
  <c r="G150" i="97"/>
  <c r="J150" i="97"/>
  <c r="C151" i="97"/>
  <c r="C150" i="93"/>
  <c r="P150" i="93" s="1"/>
  <c r="Q150" i="93" s="1"/>
  <c r="F151" i="97" l="1"/>
  <c r="K151" i="97"/>
  <c r="D150" i="93"/>
  <c r="P151" i="97"/>
  <c r="Q151" i="97" s="1"/>
  <c r="D151" i="97"/>
  <c r="J150" i="93" l="1"/>
  <c r="G150" i="93"/>
  <c r="J151" i="97"/>
  <c r="G151" i="97"/>
  <c r="R151" i="97"/>
  <c r="B153" i="97"/>
  <c r="E153" i="97" s="1"/>
  <c r="R150" i="93"/>
  <c r="B151" i="93"/>
  <c r="E151" i="93" s="1"/>
  <c r="F151" i="93" l="1"/>
  <c r="K151" i="93"/>
  <c r="C153" i="97"/>
  <c r="P153" i="97" s="1"/>
  <c r="Q153" i="97" s="1"/>
  <c r="C151" i="93"/>
  <c r="P151" i="93" s="1"/>
  <c r="Q151" i="93" s="1"/>
  <c r="F153" i="97" l="1"/>
  <c r="K153" i="97"/>
  <c r="D151" i="93"/>
  <c r="B153" i="93" s="1"/>
  <c r="E153" i="93" s="1"/>
  <c r="D153" i="97"/>
  <c r="F153" i="93" l="1"/>
  <c r="K153" i="93"/>
  <c r="J151" i="93"/>
  <c r="G151" i="93"/>
  <c r="J153" i="97"/>
  <c r="G153" i="97"/>
  <c r="R151" i="93"/>
  <c r="B154" i="97"/>
  <c r="E154" i="97" s="1"/>
  <c r="R153" i="97"/>
  <c r="C153" i="93"/>
  <c r="D153" i="93" s="1"/>
  <c r="J153" i="93" l="1"/>
  <c r="G153" i="93"/>
  <c r="C154" i="97"/>
  <c r="P153" i="93"/>
  <c r="Q153" i="93" s="1"/>
  <c r="B154" i="93"/>
  <c r="E154" i="93" s="1"/>
  <c r="R153" i="93"/>
  <c r="K154" i="93" l="1"/>
  <c r="F154" i="93"/>
  <c r="K154" i="97"/>
  <c r="F154" i="97"/>
  <c r="P154" i="97"/>
  <c r="Q154" i="97" s="1"/>
  <c r="D154" i="97"/>
  <c r="C154" i="93"/>
  <c r="P154" i="93" s="1"/>
  <c r="Q154" i="93" s="1"/>
  <c r="J154" i="97" l="1"/>
  <c r="G154" i="97"/>
  <c r="D154" i="93"/>
  <c r="B155" i="97"/>
  <c r="E155" i="97" s="1"/>
  <c r="R154" i="97"/>
  <c r="J154" i="93" l="1"/>
  <c r="G154" i="93"/>
  <c r="C155" i="97"/>
  <c r="B155" i="93"/>
  <c r="E155" i="93" s="1"/>
  <c r="R154" i="93"/>
  <c r="F155" i="93" l="1"/>
  <c r="K155" i="93"/>
  <c r="K155" i="97"/>
  <c r="F155" i="97"/>
  <c r="P155" i="97"/>
  <c r="Q155" i="97" s="1"/>
  <c r="D155" i="97"/>
  <c r="C155" i="93"/>
  <c r="P155" i="93" s="1"/>
  <c r="Q155" i="93" s="1"/>
  <c r="G155" i="97" l="1"/>
  <c r="J155" i="97"/>
  <c r="D155" i="93"/>
  <c r="B156" i="97"/>
  <c r="E156" i="97" s="1"/>
  <c r="R155" i="97"/>
  <c r="G155" i="93" l="1"/>
  <c r="J155" i="93"/>
  <c r="C156" i="97"/>
  <c r="R155" i="93"/>
  <c r="B156" i="93"/>
  <c r="E156" i="93" s="1"/>
  <c r="K156" i="93" l="1"/>
  <c r="F156" i="93"/>
  <c r="F156" i="97"/>
  <c r="K156" i="97"/>
  <c r="P156" i="97"/>
  <c r="Q156" i="97" s="1"/>
  <c r="D156" i="97"/>
  <c r="C156" i="93"/>
  <c r="P156" i="93" s="1"/>
  <c r="Q156" i="93" s="1"/>
  <c r="J156" i="97" l="1"/>
  <c r="G156" i="97"/>
  <c r="D156" i="93"/>
  <c r="B158" i="97"/>
  <c r="E158" i="97" s="1"/>
  <c r="R156" i="97"/>
  <c r="R156" i="93"/>
  <c r="J156" i="93" l="1"/>
  <c r="G156" i="93"/>
  <c r="B158" i="93"/>
  <c r="E158" i="93" s="1"/>
  <c r="C158" i="97"/>
  <c r="P158" i="97" s="1"/>
  <c r="Q158" i="97" s="1"/>
  <c r="C158" i="93" l="1"/>
  <c r="P158" i="93" s="1"/>
  <c r="Q158" i="93" s="1"/>
  <c r="K158" i="93"/>
  <c r="F158" i="93"/>
  <c r="K158" i="97"/>
  <c r="F158" i="97"/>
  <c r="D158" i="93"/>
  <c r="R158" i="93" s="1"/>
  <c r="D158" i="97"/>
  <c r="G158" i="93" l="1"/>
  <c r="J158" i="93"/>
  <c r="J158" i="97"/>
  <c r="G158" i="97"/>
  <c r="B159" i="97"/>
  <c r="E159" i="97" s="1"/>
  <c r="R158" i="97"/>
  <c r="B159" i="93"/>
  <c r="E159" i="93" s="1"/>
  <c r="F159" i="93" l="1"/>
  <c r="K159" i="93"/>
  <c r="C159" i="97"/>
  <c r="P159" i="97" s="1"/>
  <c r="Q159" i="97" s="1"/>
  <c r="C159" i="93"/>
  <c r="P159" i="93" s="1"/>
  <c r="Q159" i="93" s="1"/>
  <c r="K159" i="97" l="1"/>
  <c r="F159" i="97"/>
  <c r="D159" i="93"/>
  <c r="D159" i="97"/>
  <c r="B160" i="93"/>
  <c r="E160" i="93" s="1"/>
  <c r="K160" i="93" l="1"/>
  <c r="F160" i="93"/>
  <c r="G159" i="93"/>
  <c r="J159" i="93"/>
  <c r="R159" i="93"/>
  <c r="J159" i="97"/>
  <c r="G159" i="97"/>
  <c r="B160" i="97"/>
  <c r="E160" i="97" s="1"/>
  <c r="R159" i="97"/>
  <c r="C160" i="93"/>
  <c r="P160" i="93" s="1"/>
  <c r="Q160" i="93" s="1"/>
  <c r="D160" i="93" l="1"/>
  <c r="C160" i="97"/>
  <c r="P160" i="97" s="1"/>
  <c r="Q160" i="97" s="1"/>
  <c r="R160" i="93"/>
  <c r="J160" i="93" l="1"/>
  <c r="G160" i="93"/>
  <c r="K160" i="97"/>
  <c r="F160" i="97"/>
  <c r="D160" i="97"/>
  <c r="B161" i="93"/>
  <c r="E161" i="93" s="1"/>
  <c r="K161" i="93" l="1"/>
  <c r="F161" i="93"/>
  <c r="G160" i="97"/>
  <c r="J160" i="97"/>
  <c r="B161" i="97"/>
  <c r="E161" i="97" s="1"/>
  <c r="R160" i="97"/>
  <c r="C161" i="93"/>
  <c r="P161" i="93" s="1"/>
  <c r="Q161" i="93" s="1"/>
  <c r="D161" i="93" l="1"/>
  <c r="C161" i="97"/>
  <c r="P161" i="97" s="1"/>
  <c r="Q161" i="97" s="1"/>
  <c r="J161" i="93" l="1"/>
  <c r="G161" i="93"/>
  <c r="F161" i="97"/>
  <c r="K161" i="97"/>
  <c r="D161" i="97"/>
  <c r="R161" i="93"/>
  <c r="B163" i="93"/>
  <c r="E163" i="93" s="1"/>
  <c r="F163" i="93" l="1"/>
  <c r="K163" i="93"/>
  <c r="J161" i="97"/>
  <c r="G161" i="97"/>
  <c r="B163" i="97"/>
  <c r="E163" i="97" s="1"/>
  <c r="R161" i="97"/>
  <c r="C163" i="93"/>
  <c r="P163" i="93" s="1"/>
  <c r="Q163" i="93" s="1"/>
  <c r="D163" i="93" l="1"/>
  <c r="C163" i="97"/>
  <c r="P163" i="97" s="1"/>
  <c r="Q163" i="97" s="1"/>
  <c r="R163" i="93"/>
  <c r="J163" i="93" l="1"/>
  <c r="G163" i="93"/>
  <c r="K163" i="97"/>
  <c r="F163" i="97"/>
  <c r="D163" i="97"/>
  <c r="B164" i="93"/>
  <c r="E164" i="93" s="1"/>
  <c r="K164" i="93" l="1"/>
  <c r="F164" i="93"/>
  <c r="J163" i="97"/>
  <c r="G163" i="97"/>
  <c r="R163" i="97"/>
  <c r="B164" i="97"/>
  <c r="E164" i="97" s="1"/>
  <c r="C164" i="93"/>
  <c r="P164" i="93" s="1"/>
  <c r="Q164" i="93" s="1"/>
  <c r="D164" i="93" l="1"/>
  <c r="C164" i="97"/>
  <c r="P164" i="97" s="1"/>
  <c r="Q164" i="97" s="1"/>
  <c r="B165" i="93"/>
  <c r="E165" i="93" s="1"/>
  <c r="R164" i="93"/>
  <c r="F165" i="93" l="1"/>
  <c r="K165" i="93"/>
  <c r="J164" i="93"/>
  <c r="G164" i="93"/>
  <c r="K164" i="97"/>
  <c r="F164" i="97"/>
  <c r="D164" i="97"/>
  <c r="C165" i="93"/>
  <c r="P165" i="93" s="1"/>
  <c r="Q165" i="93" s="1"/>
  <c r="D165" i="93" l="1"/>
  <c r="J164" i="97"/>
  <c r="G164" i="97"/>
  <c r="R164" i="97"/>
  <c r="B165" i="97"/>
  <c r="E165" i="97" s="1"/>
  <c r="J165" i="93" l="1"/>
  <c r="G165" i="93"/>
  <c r="C165" i="97"/>
  <c r="P165" i="97" s="1"/>
  <c r="Q165" i="97" s="1"/>
  <c r="B166" i="93"/>
  <c r="E166" i="93" s="1"/>
  <c r="R165" i="93"/>
  <c r="K166" i="93" l="1"/>
  <c r="F166" i="93"/>
  <c r="C166" i="93"/>
  <c r="P166" i="93" s="1"/>
  <c r="Q166" i="93" s="1"/>
  <c r="F165" i="97"/>
  <c r="K165" i="97"/>
  <c r="D165" i="97"/>
  <c r="D166" i="93" l="1"/>
  <c r="R166" i="93" s="1"/>
  <c r="G165" i="97"/>
  <c r="J165" i="97"/>
  <c r="R165" i="97"/>
  <c r="B166" i="97"/>
  <c r="E166" i="97" s="1"/>
  <c r="B168" i="93"/>
  <c r="E168" i="93" s="1"/>
  <c r="K168" i="93" l="1"/>
  <c r="F168" i="93"/>
  <c r="J166" i="93"/>
  <c r="G166" i="93"/>
  <c r="C166" i="97"/>
  <c r="P166" i="97" s="1"/>
  <c r="Q166" i="97" s="1"/>
  <c r="C168" i="93"/>
  <c r="P168" i="93" s="1"/>
  <c r="Q168" i="93" s="1"/>
  <c r="F166" i="97" l="1"/>
  <c r="K166" i="97"/>
  <c r="D168" i="93"/>
  <c r="D166" i="97"/>
  <c r="G168" i="93" l="1"/>
  <c r="J168" i="93"/>
  <c r="J166" i="97"/>
  <c r="G166" i="97"/>
  <c r="R166" i="97"/>
  <c r="B168" i="97"/>
  <c r="E168" i="97" s="1"/>
  <c r="B169" i="93"/>
  <c r="E169" i="93" s="1"/>
  <c r="R168" i="93"/>
  <c r="F169" i="93" l="1"/>
  <c r="K169" i="93"/>
  <c r="C168" i="97"/>
  <c r="P168" i="97" s="1"/>
  <c r="Q168" i="97" s="1"/>
  <c r="C169" i="93"/>
  <c r="P169" i="93" s="1"/>
  <c r="Q169" i="93" s="1"/>
  <c r="K168" i="97" l="1"/>
  <c r="F168" i="97"/>
  <c r="D169" i="93"/>
  <c r="D168" i="97"/>
  <c r="G169" i="93" l="1"/>
  <c r="J169" i="93"/>
  <c r="J168" i="97"/>
  <c r="G168" i="97"/>
  <c r="R168" i="97"/>
  <c r="B169" i="97"/>
  <c r="E169" i="97" s="1"/>
  <c r="R169" i="93"/>
  <c r="B170" i="93"/>
  <c r="E170" i="93" s="1"/>
  <c r="K170" i="93" l="1"/>
  <c r="F170" i="93"/>
  <c r="C169" i="97"/>
  <c r="P169" i="97" s="1"/>
  <c r="Q169" i="97" s="1"/>
  <c r="C170" i="93"/>
  <c r="P170" i="93" s="1"/>
  <c r="Q170" i="93" s="1"/>
  <c r="K169" i="97" l="1"/>
  <c r="F169" i="97"/>
  <c r="D170" i="93"/>
  <c r="B171" i="93" s="1"/>
  <c r="E171" i="93" s="1"/>
  <c r="D169" i="97"/>
  <c r="R170" i="93"/>
  <c r="F171" i="93" l="1"/>
  <c r="K171" i="93"/>
  <c r="J170" i="93"/>
  <c r="G170" i="93"/>
  <c r="J169" i="97"/>
  <c r="G169" i="97"/>
  <c r="B170" i="97"/>
  <c r="E170" i="97" s="1"/>
  <c r="R169" i="97"/>
  <c r="C171" i="93"/>
  <c r="P171" i="93" s="1"/>
  <c r="Q171" i="93" s="1"/>
  <c r="D171" i="93" l="1"/>
  <c r="C170" i="97"/>
  <c r="P170" i="97" s="1"/>
  <c r="Q170" i="97" s="1"/>
  <c r="J171" i="93" l="1"/>
  <c r="G171" i="93"/>
  <c r="F170" i="97"/>
  <c r="K170" i="97"/>
  <c r="D170" i="97"/>
  <c r="B171" i="97" s="1"/>
  <c r="E171" i="97" s="1"/>
  <c r="R171" i="93"/>
  <c r="R170" i="97" l="1"/>
  <c r="G170" i="97"/>
  <c r="J170" i="97"/>
  <c r="C171" i="97"/>
  <c r="P171" i="97" s="1"/>
  <c r="Q171" i="97" s="1"/>
  <c r="B173" i="93"/>
  <c r="E173" i="93" s="1"/>
  <c r="F173" i="93" l="1"/>
  <c r="K173" i="93"/>
  <c r="F171" i="97"/>
  <c r="K171" i="97"/>
  <c r="D171" i="97"/>
  <c r="C173" i="93"/>
  <c r="D173" i="93" s="1"/>
  <c r="J173" i="93" l="1"/>
  <c r="G173" i="93"/>
  <c r="J171" i="97"/>
  <c r="G171" i="97"/>
  <c r="R171" i="97"/>
  <c r="B173" i="97"/>
  <c r="E173" i="97" s="1"/>
  <c r="P173" i="93"/>
  <c r="Q173" i="93" s="1"/>
  <c r="R173" i="93"/>
  <c r="B174" i="93"/>
  <c r="E174" i="93" s="1"/>
  <c r="K174" i="93" l="1"/>
  <c r="F174" i="93"/>
  <c r="C173" i="97"/>
  <c r="P173" i="97" s="1"/>
  <c r="Q173" i="97" s="1"/>
  <c r="C174" i="93"/>
  <c r="D174" i="93" s="1"/>
  <c r="J174" i="93" l="1"/>
  <c r="G174" i="93"/>
  <c r="K173" i="97"/>
  <c r="F173" i="97"/>
  <c r="D173" i="97"/>
  <c r="P174" i="93"/>
  <c r="Q174" i="93" s="1"/>
  <c r="R174" i="93"/>
  <c r="B175" i="93"/>
  <c r="E175" i="93" s="1"/>
  <c r="F175" i="93" l="1"/>
  <c r="K175" i="93"/>
  <c r="J173" i="97"/>
  <c r="G173" i="97"/>
  <c r="B174" i="97"/>
  <c r="E174" i="97" s="1"/>
  <c r="R173" i="97"/>
  <c r="C175" i="93"/>
  <c r="P175" i="93" s="1"/>
  <c r="Q175" i="93" s="1"/>
  <c r="D175" i="93" l="1"/>
  <c r="C174" i="97"/>
  <c r="P174" i="97" s="1"/>
  <c r="Q174" i="97" s="1"/>
  <c r="G175" i="93" l="1"/>
  <c r="J175" i="93"/>
  <c r="K174" i="97"/>
  <c r="F174" i="97"/>
  <c r="D174" i="97"/>
  <c r="R174" i="97" s="1"/>
  <c r="B176" i="93"/>
  <c r="E176" i="93" s="1"/>
  <c r="R175" i="93"/>
  <c r="B175" i="97" l="1"/>
  <c r="E175" i="97" s="1"/>
  <c r="K176" i="93"/>
  <c r="F176" i="93"/>
  <c r="J174" i="97"/>
  <c r="G174" i="97"/>
  <c r="C176" i="93"/>
  <c r="P176" i="93" s="1"/>
  <c r="Q176" i="93" s="1"/>
  <c r="C175" i="97" l="1"/>
  <c r="P175" i="97" s="1"/>
  <c r="Q175" i="97" s="1"/>
  <c r="F175" i="97"/>
  <c r="K175" i="97"/>
  <c r="D176" i="93"/>
  <c r="D175" i="97" l="1"/>
  <c r="G175" i="97" s="1"/>
  <c r="J176" i="93"/>
  <c r="G176" i="93"/>
  <c r="R176" i="93"/>
  <c r="J175" i="97" l="1"/>
  <c r="B176" i="97"/>
  <c r="E176" i="97" s="1"/>
  <c r="R175" i="97"/>
  <c r="C176" i="97"/>
  <c r="B178" i="93"/>
  <c r="E178" i="93" s="1"/>
  <c r="K178" i="93" l="1"/>
  <c r="F178" i="93"/>
  <c r="F176" i="97"/>
  <c r="K176" i="97"/>
  <c r="P176" i="97"/>
  <c r="Q176" i="97" s="1"/>
  <c r="D176" i="97"/>
  <c r="C178" i="93"/>
  <c r="P178" i="93" s="1"/>
  <c r="Q178" i="93" s="1"/>
  <c r="J176" i="97" l="1"/>
  <c r="G176" i="97"/>
  <c r="D178" i="93"/>
  <c r="R176" i="97"/>
  <c r="B178" i="97"/>
  <c r="E178" i="97" s="1"/>
  <c r="G178" i="93" l="1"/>
  <c r="J178" i="93"/>
  <c r="C178" i="97"/>
  <c r="R178" i="93"/>
  <c r="B179" i="93"/>
  <c r="E179" i="93" s="1"/>
  <c r="F179" i="93" l="1"/>
  <c r="K179" i="93"/>
  <c r="K178" i="97"/>
  <c r="F178" i="97"/>
  <c r="P178" i="97"/>
  <c r="Q178" i="97" s="1"/>
  <c r="D178" i="97"/>
  <c r="C179" i="93"/>
  <c r="P179" i="93" s="1"/>
  <c r="Q179" i="93" s="1"/>
  <c r="J178" i="97" l="1"/>
  <c r="G178" i="97"/>
  <c r="D179" i="93"/>
  <c r="R178" i="97"/>
  <c r="B179" i="97"/>
  <c r="E179" i="97" s="1"/>
  <c r="G179" i="93" l="1"/>
  <c r="J179" i="93"/>
  <c r="C179" i="97"/>
  <c r="P179" i="97" s="1"/>
  <c r="Q179" i="97" s="1"/>
  <c r="B180" i="93"/>
  <c r="E180" i="93" s="1"/>
  <c r="R179" i="93"/>
  <c r="K180" i="93" l="1"/>
  <c r="F180" i="93"/>
  <c r="K179" i="97"/>
  <c r="F179" i="97"/>
  <c r="D179" i="97"/>
  <c r="C180" i="93"/>
  <c r="P180" i="93" s="1"/>
  <c r="Q180" i="93" s="1"/>
  <c r="J179" i="97" l="1"/>
  <c r="G179" i="97"/>
  <c r="D180" i="93"/>
  <c r="B180" i="97"/>
  <c r="E180" i="97" s="1"/>
  <c r="R179" i="97"/>
  <c r="J180" i="93" l="1"/>
  <c r="G180" i="93"/>
  <c r="C180" i="97"/>
  <c r="P180" i="97" s="1"/>
  <c r="Q180" i="97" s="1"/>
  <c r="R180" i="93"/>
  <c r="B181" i="93"/>
  <c r="E181" i="93" s="1"/>
  <c r="K181" i="93" l="1"/>
  <c r="F181" i="93"/>
  <c r="F180" i="97"/>
  <c r="K180" i="97"/>
  <c r="D180" i="97"/>
  <c r="C181" i="93"/>
  <c r="P181" i="93" s="1"/>
  <c r="G180" i="97" l="1"/>
  <c r="J180" i="97"/>
  <c r="D181" i="93"/>
  <c r="R180" i="97"/>
  <c r="B181" i="97"/>
  <c r="E181" i="97" s="1"/>
  <c r="Q181" i="93"/>
  <c r="J181" i="93" l="1"/>
  <c r="G181" i="93"/>
  <c r="C181" i="97"/>
  <c r="P181" i="97" s="1"/>
  <c r="Q181" i="97" s="1"/>
  <c r="R181" i="93"/>
  <c r="F181" i="97" l="1"/>
  <c r="K181" i="97"/>
  <c r="D181" i="97"/>
  <c r="B183" i="93"/>
  <c r="E183" i="93" s="1"/>
  <c r="F183" i="93" l="1"/>
  <c r="K183" i="93"/>
  <c r="J181" i="97"/>
  <c r="G181" i="97"/>
  <c r="B183" i="97"/>
  <c r="E183" i="97" s="1"/>
  <c r="R181" i="97"/>
  <c r="C183" i="93"/>
  <c r="D183" i="93" s="1"/>
  <c r="J183" i="93" l="1"/>
  <c r="G183" i="93"/>
  <c r="C183" i="97"/>
  <c r="P183" i="97" s="1"/>
  <c r="Q183" i="97" s="1"/>
  <c r="P183" i="93"/>
  <c r="Q183" i="93" s="1"/>
  <c r="K183" i="97" l="1"/>
  <c r="F183" i="97"/>
  <c r="D183" i="97"/>
  <c r="B184" i="93"/>
  <c r="E184" i="93" s="1"/>
  <c r="R183" i="93"/>
  <c r="K184" i="93" l="1"/>
  <c r="F184" i="93"/>
  <c r="J183" i="97"/>
  <c r="G183" i="97"/>
  <c r="B184" i="97"/>
  <c r="E184" i="97" s="1"/>
  <c r="R183" i="97"/>
  <c r="C184" i="93"/>
  <c r="P184" i="93" s="1"/>
  <c r="Q184" i="93" s="1"/>
  <c r="D184" i="93" l="1"/>
  <c r="C184" i="97"/>
  <c r="P184" i="97" s="1"/>
  <c r="Q184" i="97" s="1"/>
  <c r="J184" i="93" l="1"/>
  <c r="G184" i="93"/>
  <c r="R184" i="93"/>
  <c r="K184" i="97"/>
  <c r="F184" i="97"/>
  <c r="D184" i="97"/>
  <c r="B185" i="93"/>
  <c r="E185" i="93" s="1"/>
  <c r="C185" i="93" l="1"/>
  <c r="P185" i="93" s="1"/>
  <c r="Q185" i="93" s="1"/>
  <c r="F185" i="93"/>
  <c r="K185" i="93"/>
  <c r="J184" i="97"/>
  <c r="G184" i="97"/>
  <c r="B185" i="97"/>
  <c r="E185" i="97" s="1"/>
  <c r="R184" i="97"/>
  <c r="D185" i="93" l="1"/>
  <c r="J185" i="93"/>
  <c r="G185" i="93"/>
  <c r="R185" i="93"/>
  <c r="B186" i="93"/>
  <c r="E186" i="93" s="1"/>
  <c r="C185" i="97"/>
  <c r="P185" i="97" s="1"/>
  <c r="Q185" i="97" s="1"/>
  <c r="K186" i="93" l="1"/>
  <c r="F186" i="93"/>
  <c r="C186" i="93"/>
  <c r="P186" i="93" s="1"/>
  <c r="Q186" i="93" s="1"/>
  <c r="F185" i="97"/>
  <c r="K185" i="97"/>
  <c r="D185" i="97"/>
  <c r="D186" i="93" l="1"/>
  <c r="R186" i="93"/>
  <c r="G185" i="97"/>
  <c r="J185" i="97"/>
  <c r="R185" i="97"/>
  <c r="B186" i="97"/>
  <c r="E186" i="97" s="1"/>
  <c r="J186" i="93" l="1"/>
  <c r="G186" i="93"/>
  <c r="B188" i="93"/>
  <c r="E188" i="93" s="1"/>
  <c r="C186" i="97"/>
  <c r="P186" i="97" s="1"/>
  <c r="Q186" i="97" s="1"/>
  <c r="C188" i="93" l="1"/>
  <c r="F186" i="97"/>
  <c r="K186" i="97"/>
  <c r="D186" i="97"/>
  <c r="R186" i="97" s="1"/>
  <c r="P188" i="93" l="1"/>
  <c r="Q188" i="93" s="1"/>
  <c r="D188" i="93"/>
  <c r="K188" i="93"/>
  <c r="F188" i="93"/>
  <c r="J186" i="97"/>
  <c r="G186" i="97"/>
  <c r="B188" i="97"/>
  <c r="E188" i="97" s="1"/>
  <c r="G188" i="93" l="1"/>
  <c r="J188" i="93"/>
  <c r="B189" i="93"/>
  <c r="E189" i="93" s="1"/>
  <c r="R188" i="93"/>
  <c r="C188" i="97"/>
  <c r="P188" i="97" s="1"/>
  <c r="Q188" i="97" s="1"/>
  <c r="C189" i="93" l="1"/>
  <c r="P189" i="93" s="1"/>
  <c r="Q189" i="93" s="1"/>
  <c r="D188" i="97"/>
  <c r="K188" i="97"/>
  <c r="F188" i="97"/>
  <c r="G188" i="97" s="1"/>
  <c r="R188" i="97"/>
  <c r="D189" i="93" l="1"/>
  <c r="J189" i="93"/>
  <c r="B190" i="93"/>
  <c r="E190" i="93" s="1"/>
  <c r="R189" i="93"/>
  <c r="F189" i="93"/>
  <c r="G189" i="93" s="1"/>
  <c r="K189" i="93"/>
  <c r="J188" i="97"/>
  <c r="B189" i="97"/>
  <c r="E189" i="97" s="1"/>
  <c r="C190" i="93" l="1"/>
  <c r="P190" i="93" s="1"/>
  <c r="Q190" i="93" s="1"/>
  <c r="C189" i="97"/>
  <c r="P189" i="97" s="1"/>
  <c r="Q189" i="97" s="1"/>
  <c r="D190" i="93" l="1"/>
  <c r="K190" i="93"/>
  <c r="F190" i="93"/>
  <c r="D189" i="97"/>
  <c r="F189" i="97"/>
  <c r="K189" i="97"/>
  <c r="J190" i="93" l="1"/>
  <c r="G190" i="93"/>
  <c r="R190" i="93"/>
  <c r="B191" i="93"/>
  <c r="E191" i="93" s="1"/>
  <c r="G189" i="97"/>
  <c r="R189" i="97"/>
  <c r="J189" i="97"/>
  <c r="B190" i="97"/>
  <c r="E190" i="97" s="1"/>
  <c r="C191" i="93" l="1"/>
  <c r="P191" i="93" s="1"/>
  <c r="Q191" i="93" s="1"/>
  <c r="C190" i="97"/>
  <c r="P190" i="97" s="1"/>
  <c r="Q190" i="97" s="1"/>
  <c r="D191" i="93" l="1"/>
  <c r="D190" i="97"/>
  <c r="R190" i="97" s="1"/>
  <c r="B193" i="93"/>
  <c r="E193" i="93" s="1"/>
  <c r="J191" i="93"/>
  <c r="R191" i="93"/>
  <c r="F191" i="93"/>
  <c r="G191" i="93" s="1"/>
  <c r="K191" i="93"/>
  <c r="J190" i="97"/>
  <c r="K190" i="97"/>
  <c r="F190" i="97"/>
  <c r="G190" i="97" s="1"/>
  <c r="B191" i="97" l="1"/>
  <c r="E191" i="97" s="1"/>
  <c r="C193" i="93"/>
  <c r="P193" i="93" s="1"/>
  <c r="Q193" i="93" s="1"/>
  <c r="C191" i="97"/>
  <c r="D193" i="93" l="1"/>
  <c r="F193" i="93"/>
  <c r="K193" i="93"/>
  <c r="P191" i="97"/>
  <c r="Q191" i="97" s="1"/>
  <c r="D191" i="97"/>
  <c r="F191" i="97"/>
  <c r="K191" i="97"/>
  <c r="J193" i="93" l="1"/>
  <c r="G193" i="93"/>
  <c r="R193" i="93"/>
  <c r="N193" i="93"/>
  <c r="B194" i="93" s="1"/>
  <c r="E194" i="93" s="1"/>
  <c r="B193" i="97"/>
  <c r="E193" i="97" s="1"/>
  <c r="R191" i="97"/>
  <c r="J191" i="97"/>
  <c r="G191" i="97"/>
  <c r="C194" i="93" l="1"/>
  <c r="P194" i="93" s="1"/>
  <c r="Q194" i="93" s="1"/>
  <c r="C193" i="97"/>
  <c r="D194" i="93" l="1"/>
  <c r="J194" i="93"/>
  <c r="N194" i="93"/>
  <c r="B195" i="93" s="1"/>
  <c r="E195" i="93" s="1"/>
  <c r="R194" i="93"/>
  <c r="K194" i="93"/>
  <c r="F194" i="93"/>
  <c r="G194" i="93" s="1"/>
  <c r="K193" i="97"/>
  <c r="F193" i="97"/>
  <c r="P193" i="97"/>
  <c r="Q193" i="97" s="1"/>
  <c r="D193" i="97"/>
  <c r="C195" i="93" l="1"/>
  <c r="P195" i="93" s="1"/>
  <c r="Q195" i="93" s="1"/>
  <c r="N193" i="97"/>
  <c r="B194" i="97" s="1"/>
  <c r="E194" i="97" s="1"/>
  <c r="J193" i="97"/>
  <c r="R193" i="97"/>
  <c r="G193" i="97"/>
  <c r="D195" i="93" l="1"/>
  <c r="J195" i="93"/>
  <c r="N195" i="93"/>
  <c r="B196" i="93" s="1"/>
  <c r="E196" i="93" s="1"/>
  <c r="R195" i="93"/>
  <c r="F195" i="93"/>
  <c r="G195" i="93" s="1"/>
  <c r="K195" i="93"/>
  <c r="C194" i="97"/>
  <c r="P194" i="97" s="1"/>
  <c r="Q194" i="97" s="1"/>
  <c r="D194" i="97" l="1"/>
  <c r="R194" i="97" s="1"/>
  <c r="C196" i="93"/>
  <c r="P196" i="93" s="1"/>
  <c r="Q196" i="93" s="1"/>
  <c r="F194" i="97"/>
  <c r="K194" i="97"/>
  <c r="G194" i="97" l="1"/>
  <c r="N194" i="97"/>
  <c r="B195" i="97" s="1"/>
  <c r="J194" i="97"/>
  <c r="D196" i="93"/>
  <c r="K196" i="93"/>
  <c r="F196" i="93"/>
  <c r="E195" i="97" l="1"/>
  <c r="C195" i="97"/>
  <c r="J196" i="93"/>
  <c r="G196" i="93"/>
  <c r="R196" i="93"/>
  <c r="N196" i="93"/>
  <c r="O196" i="93" s="1"/>
  <c r="P195" i="97" l="1"/>
  <c r="Q195" i="97" s="1"/>
  <c r="D195" i="97"/>
  <c r="F195" i="97"/>
  <c r="K195" i="97"/>
  <c r="B198" i="93"/>
  <c r="E198" i="93" s="1"/>
  <c r="C198" i="93" l="1"/>
  <c r="P198" i="93" s="1"/>
  <c r="Q198" i="93" s="1"/>
  <c r="R195" i="97"/>
  <c r="J195" i="97"/>
  <c r="N195" i="97"/>
  <c r="B196" i="97" s="1"/>
  <c r="G195" i="97"/>
  <c r="D198" i="93"/>
  <c r="J198" i="93" s="1"/>
  <c r="R198" i="93"/>
  <c r="K198" i="93"/>
  <c r="F198" i="93"/>
  <c r="N198" i="93" l="1"/>
  <c r="B199" i="93" s="1"/>
  <c r="E199" i="93" s="1"/>
  <c r="G198" i="93"/>
  <c r="E196" i="97"/>
  <c r="C196" i="97"/>
  <c r="P196" i="97" s="1"/>
  <c r="Q196" i="97" s="1"/>
  <c r="C199" i="93" l="1"/>
  <c r="D196" i="97"/>
  <c r="K196" i="97"/>
  <c r="F196" i="97"/>
  <c r="D199" i="93"/>
  <c r="P199" i="93"/>
  <c r="Q199" i="93" s="1"/>
  <c r="F199" i="93"/>
  <c r="K199" i="93"/>
  <c r="J196" i="97" l="1"/>
  <c r="N196" i="97"/>
  <c r="G196" i="97"/>
  <c r="R196" i="97"/>
  <c r="G199" i="93"/>
  <c r="J199" i="93"/>
  <c r="N199" i="93"/>
  <c r="B200" i="93" s="1"/>
  <c r="E200" i="93" s="1"/>
  <c r="R199" i="93"/>
  <c r="O196" i="97" l="1"/>
  <c r="B198" i="97"/>
  <c r="C200" i="93"/>
  <c r="E198" i="97" l="1"/>
  <c r="C198" i="97"/>
  <c r="P200" i="93"/>
  <c r="Q200" i="93" s="1"/>
  <c r="D200" i="93"/>
  <c r="K200" i="93"/>
  <c r="F200" i="93"/>
  <c r="P198" i="97" l="1"/>
  <c r="Q198" i="97" s="1"/>
  <c r="D198" i="97"/>
  <c r="F198" i="97"/>
  <c r="K198" i="97"/>
  <c r="J200" i="93"/>
  <c r="G200" i="93"/>
  <c r="N200" i="93"/>
  <c r="B201" i="93" s="1"/>
  <c r="E201" i="93" s="1"/>
  <c r="R200" i="93"/>
  <c r="R198" i="97" l="1"/>
  <c r="N198" i="97"/>
  <c r="B199" i="97" s="1"/>
  <c r="E199" i="97" s="1"/>
  <c r="J198" i="97"/>
  <c r="G198" i="97"/>
  <c r="C201" i="93"/>
  <c r="C199" i="97" l="1"/>
  <c r="P199" i="97" s="1"/>
  <c r="Q199" i="97" s="1"/>
  <c r="P201" i="93"/>
  <c r="Q201" i="93" s="1"/>
  <c r="D201" i="93"/>
  <c r="K201" i="93"/>
  <c r="F201" i="93"/>
  <c r="F199" i="97"/>
  <c r="K199" i="97"/>
  <c r="D199" i="97" l="1"/>
  <c r="N201" i="93"/>
  <c r="O201" i="93" s="1"/>
  <c r="J201" i="93"/>
  <c r="G201" i="93"/>
  <c r="R201" i="93"/>
  <c r="B203" i="93"/>
  <c r="E203" i="93" s="1"/>
  <c r="G199" i="97"/>
  <c r="J199" i="97"/>
  <c r="N199" i="97"/>
  <c r="B200" i="97" s="1"/>
  <c r="E200" i="97" s="1"/>
  <c r="R199" i="97"/>
  <c r="C203" i="93" l="1"/>
  <c r="P203" i="93" s="1"/>
  <c r="Q203" i="93" s="1"/>
  <c r="C200" i="97"/>
  <c r="P200" i="97" s="1"/>
  <c r="Q200" i="97" s="1"/>
  <c r="F203" i="93" l="1"/>
  <c r="K203" i="93"/>
  <c r="D203" i="93"/>
  <c r="D200" i="97"/>
  <c r="R200" i="97" s="1"/>
  <c r="F200" i="97"/>
  <c r="G200" i="97" s="1"/>
  <c r="K200" i="97"/>
  <c r="N200" i="97"/>
  <c r="B201" i="97" s="1"/>
  <c r="E201" i="97" s="1"/>
  <c r="J200" i="97" l="1"/>
  <c r="J203" i="93"/>
  <c r="G203" i="93"/>
  <c r="N203" i="93"/>
  <c r="B204" i="93" s="1"/>
  <c r="E204" i="93" s="1"/>
  <c r="R203" i="93"/>
  <c r="C201" i="97"/>
  <c r="P201" i="97" s="1"/>
  <c r="C204" i="93" l="1"/>
  <c r="K201" i="97"/>
  <c r="F201" i="97"/>
  <c r="Q201" i="97"/>
  <c r="D201" i="97"/>
  <c r="D204" i="93" l="1"/>
  <c r="P204" i="93"/>
  <c r="Q204" i="93" s="1"/>
  <c r="K204" i="93"/>
  <c r="F204" i="93"/>
  <c r="J201" i="97"/>
  <c r="G201" i="97"/>
  <c r="R201" i="97"/>
  <c r="N201" i="97"/>
  <c r="O201" i="97" s="1"/>
  <c r="J204" i="93" l="1"/>
  <c r="G204" i="93"/>
  <c r="R204" i="93"/>
  <c r="N204" i="93"/>
  <c r="B205" i="93" s="1"/>
  <c r="E205" i="93" s="1"/>
  <c r="B203" i="97"/>
  <c r="E203" i="97" s="1"/>
  <c r="C205" i="93" l="1"/>
  <c r="P205" i="93" s="1"/>
  <c r="Q205" i="93" s="1"/>
  <c r="C203" i="97"/>
  <c r="P203" i="97" s="1"/>
  <c r="Q203" i="97" s="1"/>
  <c r="D205" i="93" l="1"/>
  <c r="F205" i="93"/>
  <c r="K205" i="93"/>
  <c r="K203" i="97"/>
  <c r="F203" i="97"/>
  <c r="D203" i="97"/>
  <c r="R203" i="97" s="1"/>
  <c r="N203" i="97" l="1"/>
  <c r="B204" i="97" s="1"/>
  <c r="E204" i="97" s="1"/>
  <c r="J205" i="93"/>
  <c r="G205" i="93"/>
  <c r="N205" i="93"/>
  <c r="R205" i="93"/>
  <c r="J203" i="97"/>
  <c r="G203" i="97"/>
  <c r="B206" i="93" l="1"/>
  <c r="E206" i="93" s="1"/>
  <c r="C204" i="97"/>
  <c r="P204" i="97" s="1"/>
  <c r="C206" i="93" l="1"/>
  <c r="P206" i="93" s="1"/>
  <c r="F204" i="97"/>
  <c r="K204" i="97"/>
  <c r="D204" i="97"/>
  <c r="Q204" i="97"/>
  <c r="D206" i="93" l="1"/>
  <c r="Q206" i="93"/>
  <c r="K206" i="93"/>
  <c r="F206" i="93"/>
  <c r="J204" i="97"/>
  <c r="G204" i="97"/>
  <c r="R204" i="97"/>
  <c r="N204" i="97"/>
  <c r="J206" i="93" l="1"/>
  <c r="G206" i="93"/>
  <c r="N206" i="93"/>
  <c r="O206" i="93" s="1"/>
  <c r="R206" i="93"/>
  <c r="B205" i="97"/>
  <c r="E205" i="97" s="1"/>
  <c r="B208" i="93" l="1"/>
  <c r="E208" i="93" s="1"/>
  <c r="C205" i="97"/>
  <c r="P205" i="97" s="1"/>
  <c r="C208" i="93" l="1"/>
  <c r="D208" i="93" s="1"/>
  <c r="K208" i="93"/>
  <c r="F208" i="93"/>
  <c r="F205" i="97"/>
  <c r="K205" i="97"/>
  <c r="Q205" i="97"/>
  <c r="D205" i="97"/>
  <c r="P208" i="93" l="1"/>
  <c r="Q208" i="93" s="1"/>
  <c r="G208" i="93"/>
  <c r="J208" i="93"/>
  <c r="R208" i="93"/>
  <c r="N208" i="93"/>
  <c r="B209" i="93" s="1"/>
  <c r="E209" i="93" s="1"/>
  <c r="J205" i="97"/>
  <c r="G205" i="97"/>
  <c r="N205" i="97"/>
  <c r="B206" i="97" s="1"/>
  <c r="E206" i="97" s="1"/>
  <c r="R205" i="97"/>
  <c r="C209" i="93" l="1"/>
  <c r="P209" i="93" s="1"/>
  <c r="C206" i="97"/>
  <c r="P206" i="97" s="1"/>
  <c r="D209" i="93" l="1"/>
  <c r="Q209" i="93"/>
  <c r="F209" i="93"/>
  <c r="K209" i="93"/>
  <c r="K206" i="97"/>
  <c r="F206" i="97"/>
  <c r="Q206" i="97"/>
  <c r="D206" i="97"/>
  <c r="G209" i="93" l="1"/>
  <c r="J209" i="93"/>
  <c r="R209" i="93"/>
  <c r="N209" i="93"/>
  <c r="B210" i="93" s="1"/>
  <c r="E210" i="93" s="1"/>
  <c r="J206" i="97"/>
  <c r="G206" i="97"/>
  <c r="N206" i="97"/>
  <c r="O206" i="97" s="1"/>
  <c r="R206" i="97"/>
  <c r="C210" i="93" l="1"/>
  <c r="B208" i="97"/>
  <c r="E208" i="97" s="1"/>
  <c r="D210" i="93" l="1"/>
  <c r="P210" i="93"/>
  <c r="Q210" i="93" s="1"/>
  <c r="K210" i="93"/>
  <c r="F210" i="93"/>
  <c r="C208" i="97"/>
  <c r="P208" i="97" s="1"/>
  <c r="Q208" i="97" s="1"/>
  <c r="J210" i="93" l="1"/>
  <c r="G210" i="93"/>
  <c r="R210" i="93"/>
  <c r="N210" i="93"/>
  <c r="B211" i="93" s="1"/>
  <c r="E211" i="93" s="1"/>
  <c r="K208" i="97"/>
  <c r="F208" i="97"/>
  <c r="D208" i="97"/>
  <c r="C211" i="93" l="1"/>
  <c r="P211" i="93" s="1"/>
  <c r="Q211" i="93" s="1"/>
  <c r="N208" i="97"/>
  <c r="B209" i="97" s="1"/>
  <c r="J208" i="97"/>
  <c r="G208" i="97"/>
  <c r="R208" i="97"/>
  <c r="C209" i="97" l="1"/>
  <c r="P209" i="97" s="1"/>
  <c r="Q209" i="97" s="1"/>
  <c r="E209" i="97"/>
  <c r="D211" i="93"/>
  <c r="J211" i="93" s="1"/>
  <c r="N211" i="93"/>
  <c r="O211" i="93" s="1"/>
  <c r="K211" i="93"/>
  <c r="F211" i="93"/>
  <c r="G211" i="93" s="1"/>
  <c r="R211" i="93" l="1"/>
  <c r="D209" i="97"/>
  <c r="J209" i="97" s="1"/>
  <c r="B213" i="93"/>
  <c r="E213" i="93" s="1"/>
  <c r="F209" i="97"/>
  <c r="G209" i="97" s="1"/>
  <c r="K209" i="97"/>
  <c r="N209" i="97"/>
  <c r="B210" i="97" s="1"/>
  <c r="E210" i="97" s="1"/>
  <c r="R209" i="97"/>
  <c r="C213" i="93" l="1"/>
  <c r="P213" i="93" s="1"/>
  <c r="Q213" i="93" s="1"/>
  <c r="C210" i="97"/>
  <c r="P210" i="97" s="1"/>
  <c r="D213" i="93" l="1"/>
  <c r="J213" i="93" s="1"/>
  <c r="R213" i="93"/>
  <c r="N213" i="93"/>
  <c r="B214" i="93" s="1"/>
  <c r="E214" i="93" s="1"/>
  <c r="F213" i="93"/>
  <c r="G213" i="93" s="1"/>
  <c r="K213" i="93"/>
  <c r="F210" i="97"/>
  <c r="K210" i="97"/>
  <c r="Q210" i="97"/>
  <c r="D210" i="97"/>
  <c r="C214" i="93" l="1"/>
  <c r="P214" i="93" s="1"/>
  <c r="Q214" i="93" s="1"/>
  <c r="J210" i="97"/>
  <c r="G210" i="97"/>
  <c r="R210" i="97"/>
  <c r="N210" i="97"/>
  <c r="B211" i="97" s="1"/>
  <c r="E211" i="97" s="1"/>
  <c r="D214" i="93" l="1"/>
  <c r="J214" i="93"/>
  <c r="R214" i="93"/>
  <c r="N214" i="93"/>
  <c r="B215" i="93" s="1"/>
  <c r="E215" i="93" s="1"/>
  <c r="K214" i="93"/>
  <c r="F214" i="93"/>
  <c r="G214" i="93" s="1"/>
  <c r="C211" i="97"/>
  <c r="P211" i="97" s="1"/>
  <c r="C215" i="93" l="1"/>
  <c r="P215" i="93" s="1"/>
  <c r="Q215" i="93" s="1"/>
  <c r="K211" i="97"/>
  <c r="F211" i="97"/>
  <c r="Q211" i="97"/>
  <c r="D211" i="97"/>
  <c r="D215" i="93" l="1"/>
  <c r="F215" i="93"/>
  <c r="K215" i="93"/>
  <c r="J211" i="97"/>
  <c r="G211" i="97"/>
  <c r="R211" i="97"/>
  <c r="N211" i="97"/>
  <c r="O211" i="97" s="1"/>
  <c r="J215" i="93" l="1"/>
  <c r="G215" i="93"/>
  <c r="R215" i="93"/>
  <c r="N215" i="93"/>
  <c r="B216" i="93" s="1"/>
  <c r="E216" i="93" s="1"/>
  <c r="B213" i="97"/>
  <c r="E213" i="97" s="1"/>
  <c r="C216" i="93" l="1"/>
  <c r="P216" i="93" s="1"/>
  <c r="Q216" i="93" s="1"/>
  <c r="C213" i="97"/>
  <c r="P213" i="97" s="1"/>
  <c r="D216" i="93" l="1"/>
  <c r="J216" i="93" s="1"/>
  <c r="K216" i="93"/>
  <c r="F216" i="93"/>
  <c r="K213" i="97"/>
  <c r="F213" i="97"/>
  <c r="Q213" i="97"/>
  <c r="D213" i="97"/>
  <c r="R216" i="93" l="1"/>
  <c r="G216" i="93"/>
  <c r="N216" i="93"/>
  <c r="O216" i="93" s="1"/>
  <c r="J213" i="97"/>
  <c r="G213" i="97"/>
  <c r="R213" i="97"/>
  <c r="N213" i="97"/>
  <c r="B218" i="93" l="1"/>
  <c r="E218" i="93" s="1"/>
  <c r="C218" i="93"/>
  <c r="D218" i="93" s="1"/>
  <c r="P218" i="93"/>
  <c r="Q218" i="93" s="1"/>
  <c r="K218" i="93"/>
  <c r="F218" i="93"/>
  <c r="B214" i="97"/>
  <c r="E214" i="97" s="1"/>
  <c r="G218" i="93" l="1"/>
  <c r="J218" i="93"/>
  <c r="R218" i="93"/>
  <c r="N218" i="93"/>
  <c r="B219" i="93" s="1"/>
  <c r="E219" i="93" s="1"/>
  <c r="C214" i="97"/>
  <c r="P214" i="97" s="1"/>
  <c r="C219" i="93" l="1"/>
  <c r="P219" i="93" s="1"/>
  <c r="Q219" i="93" s="1"/>
  <c r="F214" i="97"/>
  <c r="K214" i="97"/>
  <c r="Q214" i="97"/>
  <c r="D214" i="97"/>
  <c r="F219" i="93" l="1"/>
  <c r="K219" i="93"/>
  <c r="D219" i="93"/>
  <c r="G214" i="97"/>
  <c r="J214" i="97"/>
  <c r="N214" i="97"/>
  <c r="B215" i="97" s="1"/>
  <c r="E215" i="97" s="1"/>
  <c r="R214" i="97"/>
  <c r="G219" i="93" l="1"/>
  <c r="J219" i="93"/>
  <c r="R219" i="93"/>
  <c r="N219" i="93"/>
  <c r="B220" i="93" s="1"/>
  <c r="E220" i="93" s="1"/>
  <c r="C215" i="97"/>
  <c r="P215" i="97" s="1"/>
  <c r="C220" i="93" l="1"/>
  <c r="F215" i="97"/>
  <c r="K215" i="97"/>
  <c r="Q215" i="97"/>
  <c r="D215" i="97"/>
  <c r="D220" i="93" l="1"/>
  <c r="P220" i="93"/>
  <c r="Q220" i="93" s="1"/>
  <c r="K220" i="93"/>
  <c r="F220" i="93"/>
  <c r="J215" i="97"/>
  <c r="G215" i="97"/>
  <c r="R215" i="97"/>
  <c r="N215" i="97"/>
  <c r="B216" i="97" s="1"/>
  <c r="E216" i="97" s="1"/>
  <c r="J220" i="93" l="1"/>
  <c r="G220" i="93"/>
  <c r="R220" i="93"/>
  <c r="N220" i="93"/>
  <c r="B221" i="93" s="1"/>
  <c r="E221" i="93" s="1"/>
  <c r="C216" i="97"/>
  <c r="P216" i="97" s="1"/>
  <c r="C221" i="93" l="1"/>
  <c r="K216" i="97"/>
  <c r="F216" i="97"/>
  <c r="Q216" i="97"/>
  <c r="D216" i="97"/>
  <c r="P221" i="93" l="1"/>
  <c r="Q221" i="93" s="1"/>
  <c r="D221" i="93"/>
  <c r="K221" i="93"/>
  <c r="F221" i="93"/>
  <c r="J216" i="97"/>
  <c r="G216" i="97"/>
  <c r="R216" i="97"/>
  <c r="N216" i="97"/>
  <c r="O216" i="97" s="1"/>
  <c r="J221" i="93" l="1"/>
  <c r="G221" i="93"/>
  <c r="N221" i="93"/>
  <c r="R221" i="93"/>
  <c r="B218" i="97"/>
  <c r="E218" i="97" s="1"/>
  <c r="O221" i="93" l="1"/>
  <c r="B223" i="93"/>
  <c r="E223" i="93" s="1"/>
  <c r="C218" i="97"/>
  <c r="P218" i="97" s="1"/>
  <c r="C223" i="93" l="1"/>
  <c r="K218" i="97"/>
  <c r="F218" i="97"/>
  <c r="Q218" i="97"/>
  <c r="D218" i="97"/>
  <c r="P223" i="93" l="1"/>
  <c r="Q223" i="93" s="1"/>
  <c r="D223" i="93"/>
  <c r="F223" i="93"/>
  <c r="K223" i="93"/>
  <c r="J218" i="97"/>
  <c r="G218" i="97"/>
  <c r="R218" i="97"/>
  <c r="N218" i="97"/>
  <c r="J223" i="93" l="1"/>
  <c r="G223" i="93"/>
  <c r="R223" i="93"/>
  <c r="N223" i="93"/>
  <c r="B224" i="93" s="1"/>
  <c r="E224" i="93" s="1"/>
  <c r="B219" i="97"/>
  <c r="E219" i="97" s="1"/>
  <c r="C224" i="93" l="1"/>
  <c r="P224" i="93" s="1"/>
  <c r="Q224" i="93" s="1"/>
  <c r="C219" i="97"/>
  <c r="P219" i="97" s="1"/>
  <c r="D224" i="93" l="1"/>
  <c r="K224" i="93"/>
  <c r="F224" i="93"/>
  <c r="F219" i="97"/>
  <c r="K219" i="97"/>
  <c r="D219" i="97"/>
  <c r="R219" i="97" s="1"/>
  <c r="Q219" i="97"/>
  <c r="J224" i="93" l="1"/>
  <c r="G224" i="93"/>
  <c r="R224" i="93"/>
  <c r="N224" i="93"/>
  <c r="B225" i="93" s="1"/>
  <c r="E225" i="93" s="1"/>
  <c r="N219" i="97"/>
  <c r="B220" i="97" s="1"/>
  <c r="E220" i="97" s="1"/>
  <c r="G219" i="97"/>
  <c r="J219" i="97"/>
  <c r="C225" i="93" l="1"/>
  <c r="P225" i="93" s="1"/>
  <c r="Q225" i="93" s="1"/>
  <c r="C220" i="97"/>
  <c r="P220" i="97" s="1"/>
  <c r="Q220" i="97" s="1"/>
  <c r="F225" i="93" l="1"/>
  <c r="K225" i="93"/>
  <c r="D225" i="93"/>
  <c r="D220" i="97"/>
  <c r="N220" i="97" s="1"/>
  <c r="B221" i="97" s="1"/>
  <c r="E221" i="97" s="1"/>
  <c r="F220" i="97"/>
  <c r="K220" i="97"/>
  <c r="R220" i="97"/>
  <c r="J225" i="93" l="1"/>
  <c r="G225" i="93"/>
  <c r="N225" i="93"/>
  <c r="B226" i="93" s="1"/>
  <c r="E226" i="93" s="1"/>
  <c r="R225" i="93"/>
  <c r="J220" i="97"/>
  <c r="G220" i="97"/>
  <c r="C221" i="97"/>
  <c r="P221" i="97" s="1"/>
  <c r="C226" i="93" l="1"/>
  <c r="P226" i="93" s="1"/>
  <c r="Q226" i="93" s="1"/>
  <c r="K221" i="97"/>
  <c r="F221" i="97"/>
  <c r="D221" i="97"/>
  <c r="Q221" i="97"/>
  <c r="D226" i="93" l="1"/>
  <c r="K226" i="93"/>
  <c r="F226" i="93"/>
  <c r="J221" i="97"/>
  <c r="G221" i="97"/>
  <c r="R221" i="97"/>
  <c r="N221" i="97"/>
  <c r="O221" i="97" s="1"/>
  <c r="J226" i="93" l="1"/>
  <c r="G226" i="93"/>
  <c r="R226" i="93"/>
  <c r="N226" i="93"/>
  <c r="O226" i="93" s="1"/>
  <c r="B223" i="97"/>
  <c r="E223" i="97" s="1"/>
  <c r="B228" i="93" l="1"/>
  <c r="E228" i="93" s="1"/>
  <c r="C223" i="97"/>
  <c r="P223" i="97" s="1"/>
  <c r="Q223" i="97" s="1"/>
  <c r="C228" i="93" l="1"/>
  <c r="P228" i="93" s="1"/>
  <c r="Q228" i="93" s="1"/>
  <c r="K223" i="97"/>
  <c r="F223" i="97"/>
  <c r="D223" i="97"/>
  <c r="R223" i="97" s="1"/>
  <c r="D228" i="93" l="1"/>
  <c r="J228" i="93" s="1"/>
  <c r="R228" i="93"/>
  <c r="N228" i="93"/>
  <c r="B229" i="93" s="1"/>
  <c r="E229" i="93" s="1"/>
  <c r="K228" i="93"/>
  <c r="F228" i="93"/>
  <c r="G228" i="93" s="1"/>
  <c r="N223" i="97"/>
  <c r="B224" i="97" s="1"/>
  <c r="E224" i="97" s="1"/>
  <c r="J223" i="97"/>
  <c r="G223" i="97"/>
  <c r="C229" i="93" l="1"/>
  <c r="P229" i="93" s="1"/>
  <c r="Q229" i="93" s="1"/>
  <c r="C224" i="97"/>
  <c r="P224" i="97" s="1"/>
  <c r="D229" i="93" l="1"/>
  <c r="J229" i="93" s="1"/>
  <c r="N229" i="93"/>
  <c r="B230" i="93" s="1"/>
  <c r="E230" i="93" s="1"/>
  <c r="F229" i="93"/>
  <c r="G229" i="93" s="1"/>
  <c r="K229" i="93"/>
  <c r="F224" i="97"/>
  <c r="K224" i="97"/>
  <c r="Q224" i="97"/>
  <c r="D224" i="97"/>
  <c r="R229" i="93" l="1"/>
  <c r="C230" i="93"/>
  <c r="P230" i="93" s="1"/>
  <c r="Q230" i="93" s="1"/>
  <c r="J224" i="97"/>
  <c r="G224" i="97"/>
  <c r="R224" i="97"/>
  <c r="N224" i="97"/>
  <c r="D230" i="93" l="1"/>
  <c r="J230" i="93" s="1"/>
  <c r="K230" i="93"/>
  <c r="F230" i="93"/>
  <c r="G230" i="93" s="1"/>
  <c r="B225" i="97"/>
  <c r="E225" i="97" s="1"/>
  <c r="R230" i="93" l="1"/>
  <c r="N230" i="93"/>
  <c r="B231" i="93" s="1"/>
  <c r="C225" i="97"/>
  <c r="P225" i="97" s="1"/>
  <c r="E231" i="93" l="1"/>
  <c r="C231" i="93"/>
  <c r="P231" i="93" s="1"/>
  <c r="Q231" i="93" s="1"/>
  <c r="F225" i="97"/>
  <c r="K225" i="97"/>
  <c r="Q225" i="97"/>
  <c r="D225" i="97"/>
  <c r="K231" i="93" l="1"/>
  <c r="F231" i="93"/>
  <c r="D231" i="93"/>
  <c r="J225" i="97"/>
  <c r="G225" i="97"/>
  <c r="N225" i="97"/>
  <c r="B226" i="97" s="1"/>
  <c r="E226" i="97" s="1"/>
  <c r="R225" i="97"/>
  <c r="J231" i="93" l="1"/>
  <c r="G231" i="93"/>
  <c r="R231" i="93"/>
  <c r="N231" i="93"/>
  <c r="C226" i="97"/>
  <c r="P226" i="97" s="1"/>
  <c r="O231" i="93" l="1"/>
  <c r="B233" i="93"/>
  <c r="K226" i="97"/>
  <c r="F226" i="97"/>
  <c r="Q226" i="97"/>
  <c r="D226" i="97"/>
  <c r="E233" i="93" l="1"/>
  <c r="C233" i="93"/>
  <c r="J226" i="97"/>
  <c r="G226" i="97"/>
  <c r="N226" i="97"/>
  <c r="O226" i="97" s="1"/>
  <c r="R226" i="97"/>
  <c r="P233" i="93" l="1"/>
  <c r="Q233" i="93" s="1"/>
  <c r="D233" i="93"/>
  <c r="F233" i="93"/>
  <c r="K233" i="93"/>
  <c r="B228" i="97"/>
  <c r="E228" i="97" s="1"/>
  <c r="J233" i="93" l="1"/>
  <c r="N233" i="93"/>
  <c r="B234" i="93" s="1"/>
  <c r="G233" i="93"/>
  <c r="R233" i="93"/>
  <c r="C228" i="97"/>
  <c r="P228" i="97" s="1"/>
  <c r="Q228" i="97" s="1"/>
  <c r="E234" i="93" l="1"/>
  <c r="C234" i="93"/>
  <c r="K228" i="97"/>
  <c r="F228" i="97"/>
  <c r="D228" i="97"/>
  <c r="D234" i="93" l="1"/>
  <c r="P234" i="93"/>
  <c r="Q234" i="93" s="1"/>
  <c r="K234" i="93"/>
  <c r="F234" i="93"/>
  <c r="J228" i="97"/>
  <c r="G228" i="97"/>
  <c r="N228" i="97"/>
  <c r="B229" i="97" s="1"/>
  <c r="E229" i="97" s="1"/>
  <c r="R228" i="97"/>
  <c r="J234" i="93" l="1"/>
  <c r="N234" i="93"/>
  <c r="B235" i="93" s="1"/>
  <c r="R234" i="93"/>
  <c r="G234" i="93"/>
  <c r="C229" i="97"/>
  <c r="P229" i="97" s="1"/>
  <c r="Q229" i="97" s="1"/>
  <c r="E235" i="93" l="1"/>
  <c r="C235" i="93"/>
  <c r="P235" i="93" s="1"/>
  <c r="Q235" i="93" s="1"/>
  <c r="F229" i="97"/>
  <c r="K229" i="97"/>
  <c r="D229" i="97"/>
  <c r="D235" i="93" l="1"/>
  <c r="K235" i="93"/>
  <c r="F235" i="93"/>
  <c r="G235" i="93" s="1"/>
  <c r="J229" i="97"/>
  <c r="G229" i="97"/>
  <c r="N229" i="97"/>
  <c r="B230" i="97" s="1"/>
  <c r="E230" i="97" s="1"/>
  <c r="R229" i="97"/>
  <c r="J235" i="93" l="1"/>
  <c r="N235" i="93"/>
  <c r="B236" i="93" s="1"/>
  <c r="R235" i="93"/>
  <c r="C230" i="97"/>
  <c r="P230" i="97" s="1"/>
  <c r="E236" i="93" l="1"/>
  <c r="C236" i="93"/>
  <c r="P236" i="93" s="1"/>
  <c r="Q236" i="93" s="1"/>
  <c r="F230" i="97"/>
  <c r="K230" i="97"/>
  <c r="D230" i="97"/>
  <c r="Q230" i="97"/>
  <c r="D236" i="93" l="1"/>
  <c r="K236" i="93"/>
  <c r="F236" i="93"/>
  <c r="J230" i="97"/>
  <c r="G230" i="97"/>
  <c r="N230" i="97"/>
  <c r="B231" i="97" s="1"/>
  <c r="E231" i="97" s="1"/>
  <c r="R230" i="97"/>
  <c r="J236" i="93" l="1"/>
  <c r="G236" i="93"/>
  <c r="R236" i="93"/>
  <c r="N236" i="93"/>
  <c r="C231" i="97"/>
  <c r="P231" i="97" s="1"/>
  <c r="Q231" i="97" s="1"/>
  <c r="O236" i="93" l="1"/>
  <c r="B238" i="93"/>
  <c r="D231" i="97"/>
  <c r="J231" i="97" s="1"/>
  <c r="K231" i="97"/>
  <c r="F231" i="97"/>
  <c r="G231" i="97" s="1"/>
  <c r="N231" i="97"/>
  <c r="O231" i="97" s="1"/>
  <c r="R231" i="97"/>
  <c r="E238" i="93" l="1"/>
  <c r="C238" i="93"/>
  <c r="B233" i="97"/>
  <c r="E233" i="97" s="1"/>
  <c r="P238" i="93" l="1"/>
  <c r="Q238" i="93" s="1"/>
  <c r="D238" i="93"/>
  <c r="F238" i="93"/>
  <c r="K238" i="93"/>
  <c r="C233" i="97"/>
  <c r="P233" i="97" s="1"/>
  <c r="Q233" i="97" s="1"/>
  <c r="G238" i="93" l="1"/>
  <c r="J238" i="93"/>
  <c r="N238" i="93"/>
  <c r="B239" i="93" s="1"/>
  <c r="R238" i="93"/>
  <c r="K233" i="97"/>
  <c r="F233" i="97"/>
  <c r="D233" i="97"/>
  <c r="J233" i="97" s="1"/>
  <c r="E239" i="93" l="1"/>
  <c r="C239" i="93"/>
  <c r="P239" i="93" s="1"/>
  <c r="Q239" i="93" s="1"/>
  <c r="G233" i="97"/>
  <c r="R233" i="97"/>
  <c r="N233" i="97"/>
  <c r="B234" i="97" s="1"/>
  <c r="E234" i="97" s="1"/>
  <c r="D239" i="93" l="1"/>
  <c r="F239" i="93"/>
  <c r="K239" i="93"/>
  <c r="C234" i="97"/>
  <c r="P234" i="97" s="1"/>
  <c r="Q234" i="97" s="1"/>
  <c r="J239" i="93" l="1"/>
  <c r="N239" i="93"/>
  <c r="B240" i="93" s="1"/>
  <c r="R239" i="93"/>
  <c r="G239" i="93"/>
  <c r="K234" i="97"/>
  <c r="F234" i="97"/>
  <c r="D234" i="97"/>
  <c r="E240" i="93" l="1"/>
  <c r="C240" i="93"/>
  <c r="P240" i="93" s="1"/>
  <c r="Q240" i="93" s="1"/>
  <c r="J234" i="97"/>
  <c r="G234" i="97"/>
  <c r="N234" i="97"/>
  <c r="B235" i="97" s="1"/>
  <c r="E235" i="97" s="1"/>
  <c r="R234" i="97"/>
  <c r="F240" i="93" l="1"/>
  <c r="K240" i="93"/>
  <c r="D240" i="93"/>
  <c r="C235" i="97"/>
  <c r="P235" i="97" s="1"/>
  <c r="J240" i="93" l="1"/>
  <c r="N240" i="93"/>
  <c r="B241" i="93" s="1"/>
  <c r="R240" i="93"/>
  <c r="G240" i="93"/>
  <c r="F235" i="97"/>
  <c r="K235" i="97"/>
  <c r="Q235" i="97"/>
  <c r="D235" i="97"/>
  <c r="E241" i="93" l="1"/>
  <c r="C241" i="93"/>
  <c r="J235" i="97"/>
  <c r="G235" i="97"/>
  <c r="R235" i="97"/>
  <c r="N235" i="97"/>
  <c r="B236" i="97" s="1"/>
  <c r="E236" i="97" s="1"/>
  <c r="P241" i="93" l="1"/>
  <c r="Q241" i="93" s="1"/>
  <c r="D241" i="93"/>
  <c r="F241" i="93"/>
  <c r="K241" i="93"/>
  <c r="C236" i="97"/>
  <c r="P236" i="97" s="1"/>
  <c r="N241" i="93" l="1"/>
  <c r="O241" i="93" s="1"/>
  <c r="J241" i="93"/>
  <c r="R241" i="93"/>
  <c r="G241" i="93"/>
  <c r="B243" i="93"/>
  <c r="F236" i="97"/>
  <c r="K236" i="97"/>
  <c r="Q236" i="97"/>
  <c r="D236" i="97"/>
  <c r="E243" i="93" l="1"/>
  <c r="C243" i="93"/>
  <c r="J236" i="97"/>
  <c r="G236" i="97"/>
  <c r="N236" i="97"/>
  <c r="O236" i="97" s="1"/>
  <c r="R236" i="97"/>
  <c r="D243" i="93" l="1"/>
  <c r="P243" i="93"/>
  <c r="Q243" i="93" s="1"/>
  <c r="K243" i="93"/>
  <c r="F243" i="93"/>
  <c r="B238" i="97"/>
  <c r="E238" i="97" s="1"/>
  <c r="G243" i="93" l="1"/>
  <c r="J243" i="93"/>
  <c r="R243" i="93"/>
  <c r="N243" i="93"/>
  <c r="B244" i="93" s="1"/>
  <c r="C238" i="97"/>
  <c r="P238" i="97" s="1"/>
  <c r="Q238" i="97" s="1"/>
  <c r="E244" i="93" l="1"/>
  <c r="C244" i="93"/>
  <c r="K238" i="97"/>
  <c r="F238" i="97"/>
  <c r="D238" i="97"/>
  <c r="P244" i="93" l="1"/>
  <c r="Q244" i="93" s="1"/>
  <c r="D244" i="93"/>
  <c r="K244" i="93"/>
  <c r="F244" i="93"/>
  <c r="J238" i="97"/>
  <c r="G238" i="97"/>
  <c r="R238" i="97"/>
  <c r="N238" i="97"/>
  <c r="B239" i="97" s="1"/>
  <c r="E239" i="97" s="1"/>
  <c r="J244" i="93" l="1"/>
  <c r="G244" i="93"/>
  <c r="R244" i="93"/>
  <c r="N244" i="93"/>
  <c r="B245" i="93" s="1"/>
  <c r="C239" i="97"/>
  <c r="P239" i="97" s="1"/>
  <c r="Q239" i="97" s="1"/>
  <c r="E245" i="93" l="1"/>
  <c r="C245" i="93"/>
  <c r="P245" i="93" s="1"/>
  <c r="Q245" i="93" s="1"/>
  <c r="K239" i="97"/>
  <c r="F239" i="97"/>
  <c r="D239" i="97"/>
  <c r="F245" i="93" l="1"/>
  <c r="K245" i="93"/>
  <c r="D245" i="93"/>
  <c r="N239" i="97"/>
  <c r="B240" i="97" s="1"/>
  <c r="E240" i="97" s="1"/>
  <c r="J239" i="97"/>
  <c r="G239" i="97"/>
  <c r="R239" i="97"/>
  <c r="C240" i="97"/>
  <c r="P240" i="97" s="1"/>
  <c r="J245" i="93" l="1"/>
  <c r="G245" i="93"/>
  <c r="N245" i="93"/>
  <c r="B246" i="93" s="1"/>
  <c r="R245" i="93"/>
  <c r="Q240" i="97"/>
  <c r="D240" i="97"/>
  <c r="E246" i="93" l="1"/>
  <c r="C246" i="93"/>
  <c r="P246" i="93" s="1"/>
  <c r="Q246" i="93" s="1"/>
  <c r="J240" i="97"/>
  <c r="F240" i="97"/>
  <c r="G240" i="97" s="1"/>
  <c r="K240" i="97"/>
  <c r="R240" i="97"/>
  <c r="N240" i="97"/>
  <c r="B241" i="97" s="1"/>
  <c r="E241" i="97" s="1"/>
  <c r="F246" i="93" l="1"/>
  <c r="K246" i="93"/>
  <c r="D246" i="93"/>
  <c r="C241" i="97"/>
  <c r="P241" i="97" s="1"/>
  <c r="J246" i="93" l="1"/>
  <c r="R246" i="93"/>
  <c r="N246" i="93"/>
  <c r="G246" i="93"/>
  <c r="F241" i="97"/>
  <c r="K241" i="97"/>
  <c r="D241" i="97"/>
  <c r="Q241" i="97"/>
  <c r="O246" i="93" l="1"/>
  <c r="B248" i="93"/>
  <c r="R241" i="97"/>
  <c r="J241" i="97"/>
  <c r="G241" i="97"/>
  <c r="N241" i="97"/>
  <c r="O241" i="97" s="1"/>
  <c r="E248" i="93" l="1"/>
  <c r="C248" i="93"/>
  <c r="B243" i="97"/>
  <c r="E243" i="97" s="1"/>
  <c r="C243" i="97" l="1"/>
  <c r="P243" i="97" s="1"/>
  <c r="Q243" i="97" s="1"/>
  <c r="P248" i="93"/>
  <c r="Q248" i="93" s="1"/>
  <c r="D248" i="93"/>
  <c r="F248" i="93"/>
  <c r="K248" i="93"/>
  <c r="K243" i="97"/>
  <c r="F243" i="97"/>
  <c r="D243" i="97" l="1"/>
  <c r="N243" i="97" s="1"/>
  <c r="B244" i="97" s="1"/>
  <c r="E244" i="97" s="1"/>
  <c r="G248" i="93"/>
  <c r="N248" i="93"/>
  <c r="B249" i="93" s="1"/>
  <c r="J248" i="93"/>
  <c r="R248" i="93"/>
  <c r="R243" i="97"/>
  <c r="J243" i="97"/>
  <c r="G243" i="97"/>
  <c r="C244" i="97" l="1"/>
  <c r="P244" i="97" s="1"/>
  <c r="E249" i="93"/>
  <c r="C249" i="93"/>
  <c r="K244" i="97"/>
  <c r="F244" i="97"/>
  <c r="Q244" i="97"/>
  <c r="D244" i="97"/>
  <c r="P249" i="93" l="1"/>
  <c r="Q249" i="93" s="1"/>
  <c r="D249" i="93"/>
  <c r="K249" i="93"/>
  <c r="F249" i="93"/>
  <c r="J244" i="97"/>
  <c r="G244" i="97"/>
  <c r="R244" i="97"/>
  <c r="N244" i="97"/>
  <c r="B245" i="97" s="1"/>
  <c r="E245" i="97" s="1"/>
  <c r="G249" i="93" l="1"/>
  <c r="R249" i="93"/>
  <c r="N249" i="93"/>
  <c r="B250" i="93" s="1"/>
  <c r="J249" i="93"/>
  <c r="C245" i="97"/>
  <c r="P245" i="97" s="1"/>
  <c r="E250" i="93" l="1"/>
  <c r="C250" i="93"/>
  <c r="P250" i="93" s="1"/>
  <c r="Q250" i="93" s="1"/>
  <c r="F245" i="97"/>
  <c r="K245" i="97"/>
  <c r="Q245" i="97"/>
  <c r="D245" i="97"/>
  <c r="D250" i="93" l="1"/>
  <c r="K250" i="93"/>
  <c r="F250" i="93"/>
  <c r="J245" i="97"/>
  <c r="G245" i="97"/>
  <c r="R245" i="97"/>
  <c r="N245" i="97"/>
  <c r="B246" i="97" s="1"/>
  <c r="E246" i="97" s="1"/>
  <c r="N250" i="93" l="1"/>
  <c r="B251" i="93" s="1"/>
  <c r="G250" i="93"/>
  <c r="J250" i="93"/>
  <c r="R250" i="93"/>
  <c r="C246" i="97"/>
  <c r="P246" i="97" s="1"/>
  <c r="E251" i="93" l="1"/>
  <c r="C251" i="93"/>
  <c r="P251" i="93" s="1"/>
  <c r="Q251" i="93" s="1"/>
  <c r="F246" i="97"/>
  <c r="K246" i="97"/>
  <c r="Q246" i="97"/>
  <c r="D246" i="97"/>
  <c r="D251" i="93" l="1"/>
  <c r="K251" i="93"/>
  <c r="F251" i="93"/>
  <c r="J246" i="97"/>
  <c r="G246" i="97"/>
  <c r="R246" i="97"/>
  <c r="N246" i="97"/>
  <c r="O246" i="97" s="1"/>
  <c r="G251" i="93" l="1"/>
  <c r="J251" i="93"/>
  <c r="R251" i="93"/>
  <c r="N251" i="93"/>
  <c r="O251" i="93" s="1"/>
  <c r="B248" i="97"/>
  <c r="E248" i="97" s="1"/>
  <c r="B253" i="93" l="1"/>
  <c r="C248" i="97"/>
  <c r="P248" i="97" s="1"/>
  <c r="E253" i="93" l="1"/>
  <c r="C253" i="93"/>
  <c r="P253" i="93" s="1"/>
  <c r="Q253" i="93" s="1"/>
  <c r="K248" i="97"/>
  <c r="F248" i="97"/>
  <c r="D248" i="97"/>
  <c r="Q248" i="97"/>
  <c r="D253" i="93" l="1"/>
  <c r="F253" i="93"/>
  <c r="K253" i="93"/>
  <c r="J248" i="97"/>
  <c r="G248" i="97"/>
  <c r="N248" i="97"/>
  <c r="B249" i="97" s="1"/>
  <c r="E249" i="97" s="1"/>
  <c r="R248" i="97"/>
  <c r="J253" i="93" l="1"/>
  <c r="G253" i="93"/>
  <c r="R253" i="93"/>
  <c r="N253" i="93"/>
  <c r="B254" i="93" s="1"/>
  <c r="C249" i="97"/>
  <c r="P249" i="97" s="1"/>
  <c r="Q249" i="97" s="1"/>
  <c r="E254" i="93" l="1"/>
  <c r="C254" i="93"/>
  <c r="P254" i="93" s="1"/>
  <c r="Q254" i="93" s="1"/>
  <c r="D249" i="97"/>
  <c r="J249" i="97" s="1"/>
  <c r="K249" i="97"/>
  <c r="F249" i="97"/>
  <c r="G249" i="97" s="1"/>
  <c r="N249" i="97"/>
  <c r="B250" i="97" s="1"/>
  <c r="E250" i="97" s="1"/>
  <c r="R249" i="97"/>
  <c r="D254" i="93" l="1"/>
  <c r="N254" i="93"/>
  <c r="B255" i="93" s="1"/>
  <c r="J254" i="93"/>
  <c r="R254" i="93"/>
  <c r="K254" i="93"/>
  <c r="F254" i="93"/>
  <c r="G254" i="93" s="1"/>
  <c r="C250" i="97"/>
  <c r="P250" i="97" s="1"/>
  <c r="E255" i="93" l="1"/>
  <c r="C255" i="93"/>
  <c r="F250" i="97"/>
  <c r="K250" i="97"/>
  <c r="Q250" i="97"/>
  <c r="D250" i="97"/>
  <c r="P255" i="93" l="1"/>
  <c r="Q255" i="93" s="1"/>
  <c r="D255" i="93"/>
  <c r="F255" i="93"/>
  <c r="K255" i="93"/>
  <c r="G250" i="97"/>
  <c r="J250" i="97"/>
  <c r="R250" i="97"/>
  <c r="N250" i="97"/>
  <c r="B251" i="97" s="1"/>
  <c r="E251" i="97" s="1"/>
  <c r="G255" i="93" l="1"/>
  <c r="J255" i="93"/>
  <c r="R255" i="93"/>
  <c r="N255" i="93"/>
  <c r="B256" i="93" s="1"/>
  <c r="C251" i="97"/>
  <c r="P251" i="97" s="1"/>
  <c r="E256" i="93" l="1"/>
  <c r="C256" i="93"/>
  <c r="F251" i="97"/>
  <c r="K251" i="97"/>
  <c r="Q251" i="97"/>
  <c r="D251" i="97"/>
  <c r="D256" i="93" l="1"/>
  <c r="P256" i="93"/>
  <c r="Q256" i="93" s="1"/>
  <c r="K256" i="93"/>
  <c r="F256" i="93"/>
  <c r="J251" i="97"/>
  <c r="G251" i="97"/>
  <c r="R251" i="97"/>
  <c r="N251" i="97"/>
  <c r="O251" i="97" s="1"/>
  <c r="J256" i="93" l="1"/>
  <c r="G256" i="93"/>
  <c r="N256" i="93"/>
  <c r="R256" i="93"/>
  <c r="B253" i="97"/>
  <c r="E253" i="97" s="1"/>
  <c r="O256" i="93" l="1"/>
  <c r="B258" i="93"/>
  <c r="C253" i="97"/>
  <c r="P253" i="97" s="1"/>
  <c r="E258" i="93" l="1"/>
  <c r="C258" i="93"/>
  <c r="K253" i="97"/>
  <c r="F253" i="97"/>
  <c r="Q253" i="97"/>
  <c r="D253" i="97"/>
  <c r="D258" i="93" l="1"/>
  <c r="P258" i="93"/>
  <c r="Q258" i="93" s="1"/>
  <c r="K258" i="93"/>
  <c r="F258" i="93"/>
  <c r="J253" i="97"/>
  <c r="G253" i="97"/>
  <c r="R253" i="97"/>
  <c r="N253" i="97"/>
  <c r="G258" i="93" l="1"/>
  <c r="R258" i="93"/>
  <c r="J258" i="93"/>
  <c r="N258" i="93"/>
  <c r="B259" i="93" s="1"/>
  <c r="B254" i="97"/>
  <c r="E254" i="97" s="1"/>
  <c r="E259" i="93" l="1"/>
  <c r="C259" i="93"/>
  <c r="P259" i="93" s="1"/>
  <c r="Q259" i="93" s="1"/>
  <c r="C254" i="97"/>
  <c r="P254" i="97" s="1"/>
  <c r="F259" i="93" l="1"/>
  <c r="K259" i="93"/>
  <c r="D259" i="93"/>
  <c r="K254" i="97"/>
  <c r="F254" i="97"/>
  <c r="Q254" i="97"/>
  <c r="D254" i="97"/>
  <c r="G259" i="93" l="1"/>
  <c r="J259" i="93"/>
  <c r="N259" i="93"/>
  <c r="B260" i="93" s="1"/>
  <c r="R259" i="93"/>
  <c r="J254" i="97"/>
  <c r="G254" i="97"/>
  <c r="N254" i="97"/>
  <c r="B255" i="97" s="1"/>
  <c r="E255" i="97" s="1"/>
  <c r="R254" i="97"/>
  <c r="E260" i="93" l="1"/>
  <c r="C260" i="93"/>
  <c r="P260" i="93" s="1"/>
  <c r="Q260" i="93" s="1"/>
  <c r="C255" i="97"/>
  <c r="P255" i="97" s="1"/>
  <c r="D260" i="93" l="1"/>
  <c r="F260" i="93"/>
  <c r="K260" i="93"/>
  <c r="F255" i="97"/>
  <c r="K255" i="97"/>
  <c r="Q255" i="97"/>
  <c r="D255" i="97"/>
  <c r="J260" i="93" l="1"/>
  <c r="G260" i="93"/>
  <c r="N260" i="93"/>
  <c r="B261" i="93" s="1"/>
  <c r="R260" i="93"/>
  <c r="G255" i="97"/>
  <c r="J255" i="97"/>
  <c r="R255" i="97"/>
  <c r="N255" i="97"/>
  <c r="B256" i="97" s="1"/>
  <c r="E256" i="97" s="1"/>
  <c r="E261" i="93" l="1"/>
  <c r="C261" i="93"/>
  <c r="C256" i="97"/>
  <c r="P256" i="97" s="1"/>
  <c r="D261" i="93" l="1"/>
  <c r="P261" i="93"/>
  <c r="Q261" i="93" s="1"/>
  <c r="F261" i="93"/>
  <c r="K261" i="93"/>
  <c r="F256" i="97"/>
  <c r="K256" i="97"/>
  <c r="Q256" i="97"/>
  <c r="D256" i="97"/>
  <c r="G261" i="93" l="1"/>
  <c r="N261" i="93"/>
  <c r="J261" i="93"/>
  <c r="R261" i="93"/>
  <c r="J256" i="97"/>
  <c r="G256" i="97"/>
  <c r="R256" i="97"/>
  <c r="N256" i="97"/>
  <c r="O256" i="97" s="1"/>
  <c r="O261" i="93" l="1"/>
  <c r="B263" i="93"/>
  <c r="B258" i="97"/>
  <c r="E258" i="97" s="1"/>
  <c r="C258" i="97" l="1"/>
  <c r="P258" i="97" s="1"/>
  <c r="Q258" i="97" s="1"/>
  <c r="E263" i="93"/>
  <c r="C263" i="93"/>
  <c r="D258" i="97" l="1"/>
  <c r="N258" i="97" s="1"/>
  <c r="D263" i="93"/>
  <c r="P263" i="93"/>
  <c r="Q263" i="93" s="1"/>
  <c r="K263" i="93"/>
  <c r="F263" i="93"/>
  <c r="J258" i="97"/>
  <c r="K258" i="97"/>
  <c r="F258" i="97"/>
  <c r="G258" i="97" s="1"/>
  <c r="R258" i="97"/>
  <c r="G263" i="93" l="1"/>
  <c r="J263" i="93"/>
  <c r="R263" i="93"/>
  <c r="N263" i="93"/>
  <c r="B264" i="93" s="1"/>
  <c r="B259" i="97"/>
  <c r="E259" i="97" s="1"/>
  <c r="E264" i="93" l="1"/>
  <c r="C264" i="93"/>
  <c r="P264" i="93" s="1"/>
  <c r="Q264" i="93" s="1"/>
  <c r="D264" i="93"/>
  <c r="J264" i="93"/>
  <c r="R264" i="93"/>
  <c r="N264" i="93"/>
  <c r="B265" i="93" s="1"/>
  <c r="E265" i="93" s="1"/>
  <c r="C259" i="97"/>
  <c r="P259" i="97" s="1"/>
  <c r="K264" i="93" l="1"/>
  <c r="F264" i="93"/>
  <c r="G264" i="93" s="1"/>
  <c r="F265" i="93"/>
  <c r="K265" i="93"/>
  <c r="C265" i="93"/>
  <c r="P265" i="93" s="1"/>
  <c r="Q265" i="93" s="1"/>
  <c r="K259" i="97"/>
  <c r="F259" i="97"/>
  <c r="D259" i="97"/>
  <c r="N259" i="97" s="1"/>
  <c r="B260" i="97" s="1"/>
  <c r="E260" i="97" s="1"/>
  <c r="Q259" i="97"/>
  <c r="D265" i="93" l="1"/>
  <c r="R259" i="97"/>
  <c r="J259" i="97"/>
  <c r="G259" i="97"/>
  <c r="C260" i="97"/>
  <c r="P260" i="97" s="1"/>
  <c r="J265" i="93" l="1"/>
  <c r="G265" i="93"/>
  <c r="R265" i="93"/>
  <c r="N265" i="93"/>
  <c r="B266" i="93" s="1"/>
  <c r="E266" i="93" s="1"/>
  <c r="F260" i="97"/>
  <c r="K260" i="97"/>
  <c r="Q260" i="97"/>
  <c r="D260" i="97"/>
  <c r="K266" i="93" l="1"/>
  <c r="F266" i="93"/>
  <c r="C266" i="93"/>
  <c r="G260" i="97"/>
  <c r="J260" i="97"/>
  <c r="N260" i="97"/>
  <c r="B261" i="97" s="1"/>
  <c r="E261" i="97" s="1"/>
  <c r="R260" i="97"/>
  <c r="P266" i="93" l="1"/>
  <c r="Q266" i="93" s="1"/>
  <c r="D266" i="93"/>
  <c r="C261" i="97"/>
  <c r="P261" i="97" s="1"/>
  <c r="J266" i="93" l="1"/>
  <c r="G266" i="93"/>
  <c r="R266" i="93"/>
  <c r="N266" i="93"/>
  <c r="O266" i="93" s="1"/>
  <c r="F261" i="97"/>
  <c r="K261" i="97"/>
  <c r="Q261" i="97"/>
  <c r="D261" i="97"/>
  <c r="J261" i="97" l="1"/>
  <c r="G261" i="97"/>
  <c r="R261" i="97"/>
  <c r="N261" i="97"/>
  <c r="O261" i="97" s="1"/>
  <c r="B263" i="97" l="1"/>
  <c r="E263" i="97" s="1"/>
  <c r="C263" i="97" l="1"/>
  <c r="P263" i="97" s="1"/>
  <c r="Q263" i="97" s="1"/>
  <c r="K263" i="97" l="1"/>
  <c r="F263" i="97"/>
  <c r="D263" i="97"/>
  <c r="R263" i="97" l="1"/>
  <c r="J263" i="97"/>
  <c r="G263" i="97"/>
  <c r="N263" i="97"/>
  <c r="B264" i="97" s="1"/>
  <c r="E264" i="97" s="1"/>
  <c r="C264" i="97" l="1"/>
  <c r="P264" i="97" s="1"/>
  <c r="K264" i="97" l="1"/>
  <c r="F264" i="97"/>
  <c r="Q264" i="97"/>
  <c r="D264" i="97"/>
  <c r="J264" i="97" l="1"/>
  <c r="G264" i="97"/>
  <c r="R264" i="97"/>
  <c r="N264" i="97"/>
  <c r="B265" i="97" l="1"/>
  <c r="E265" i="97" s="1"/>
  <c r="C265" i="97" l="1"/>
  <c r="P265" i="97" s="1"/>
  <c r="F265" i="97" l="1"/>
  <c r="K265" i="97"/>
  <c r="Q265" i="97"/>
  <c r="D265" i="97"/>
  <c r="J265" i="97" l="1"/>
  <c r="G265" i="97"/>
  <c r="N265" i="97"/>
  <c r="B266" i="97" s="1"/>
  <c r="E266" i="97" s="1"/>
  <c r="R265" i="97"/>
  <c r="C266" i="97" l="1"/>
  <c r="P266" i="97" s="1"/>
  <c r="Q266" i="97" s="1"/>
  <c r="F266" i="97" l="1"/>
  <c r="K266" i="97"/>
  <c r="D266" i="97"/>
  <c r="J266" i="97" l="1"/>
  <c r="G266" i="97"/>
  <c r="N266" i="97"/>
  <c r="O266" i="97" s="1"/>
  <c r="R266" i="9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tc={67F30953-D411-494F-9D5F-77BBE2175DA1}</author>
  </authors>
  <commentList>
    <comment ref="N9" authorId="0" shapeId="0" xr:uid="{67F30953-D411-494F-9D5F-77BBE2175DA1}">
      <text>
        <t>[Threaded comment]
Your version of Excel allows you to read this threaded comment; however, any edits to it will get removed if the file is opened in a newer version of Excel. Learn more: https://go.microsoft.com/fwlink/?linkid=870924
Comment:
    Thermobaric</t>
      </text>
    </comment>
  </commentList>
</comments>
</file>

<file path=xl/sharedStrings.xml><?xml version="1.0" encoding="utf-8"?>
<sst xmlns="http://schemas.openxmlformats.org/spreadsheetml/2006/main" count="89" uniqueCount="41">
  <si>
    <t xml:space="preserve">Week </t>
  </si>
  <si>
    <t xml:space="preserve">Account </t>
  </si>
  <si>
    <t>Actual</t>
  </si>
  <si>
    <t>Account</t>
  </si>
  <si>
    <t xml:space="preserve">Return </t>
  </si>
  <si>
    <t>ROI</t>
  </si>
  <si>
    <t xml:space="preserve">Business  </t>
  </si>
  <si>
    <t>Excl w/drawal</t>
  </si>
  <si>
    <t xml:space="preserve">Capital </t>
  </si>
  <si>
    <t>main_acc_threshold</t>
  </si>
  <si>
    <t>weekly_return</t>
  </si>
  <si>
    <t>no_shadow_accs</t>
  </si>
  <si>
    <t>no_actual_accs</t>
  </si>
  <si>
    <t>shadow_wkly_return</t>
  </si>
  <si>
    <t>Comm</t>
  </si>
  <si>
    <t>Wins 
Losses</t>
  </si>
  <si>
    <t>New 
Balance</t>
  </si>
  <si>
    <t xml:space="preserve">Total  
Return </t>
  </si>
  <si>
    <t>Closig 
Balance</t>
  </si>
  <si>
    <t>Personal 
Expenses</t>
  </si>
  <si>
    <t>Business 
Expenses</t>
  </si>
  <si>
    <t>Business Expenses</t>
  </si>
  <si>
    <t xml:space="preserve">Total Earned </t>
  </si>
  <si>
    <t>EA £</t>
  </si>
  <si>
    <t xml:space="preserve"> % Per Trade</t>
  </si>
  <si>
    <t xml:space="preserve">Ave Risk </t>
  </si>
  <si>
    <t>Pair</t>
  </si>
  <si>
    <t>Pips</t>
  </si>
  <si>
    <t>Acc</t>
  </si>
  <si>
    <t xml:space="preserve"> 
Top UP</t>
  </si>
  <si>
    <t xml:space="preserve"> 
Withdrawal</t>
  </si>
  <si>
    <t>Hit</t>
  </si>
  <si>
    <t>required_return</t>
  </si>
  <si>
    <t>Weekly Return</t>
  </si>
  <si>
    <t>maximum_lot_size</t>
  </si>
  <si>
    <t>maximum_lot_pip_size</t>
  </si>
  <si>
    <t>required_return_medium</t>
  </si>
  <si>
    <t>required_return_low</t>
  </si>
  <si>
    <t>required_return_fixed</t>
  </si>
  <si>
    <t>No</t>
  </si>
  <si>
    <t>Yes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</si>
</sst>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Z$&quot;* #,##0.00_);_(&quot;Z$&quot;* \(#,##0.00\);_(&quot;Z$&quot;* &quot;-&quot;??_);_(@_)"/>
    <numFmt numFmtId="165" formatCode="&quot;£&quot;#,##0.00"/>
    <numFmt numFmtId="166" formatCode="&quot;£&quot;#,##0"/>
    <numFmt numFmtId="167" formatCode="0.0%"/>
  </numFmts>
  <fonts count="20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sz val="8"/>
      <color rgb="FF0000FF"/>
      <name val="Calibri"/>
      <family val="2"/>
    </font>
    <font>
      <sz val="8"/>
      <color rgb="FFFF0000"/>
      <name val="Estrangelo Edessa"/>
      <family val="4"/>
    </font>
    <font>
      <b/>
      <sz val="8"/>
      <name val="Estrangelo Edessa"/>
    </font>
    <font>
      <b/>
      <sz val="8"/>
      <name val="Calibri"/>
      <family val="2"/>
    </font>
    <font>
      <b/>
      <sz val="8"/>
      <color theme="0"/>
      <name val="Estrangelo Edessa"/>
      <family val="4"/>
    </font>
    <font>
      <b/>
      <sz val="8"/>
      <color rgb="FFFF0000"/>
      <name val="Estrangelo Edessa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33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3" fillId="0" borderId="0"/>
    <xf numFmtId="0" fontId="9" fillId="0" borderId="0"/>
    <xf numFmtId="9" fontId="10" fillId="0" borderId="0" applyFont="0" applyFill="0" applyBorder="0" applyAlignment="0" applyProtection="0"/>
    <xf numFmtId="0" fontId="10" fillId="0" borderId="0"/>
  </cellStyleXfs>
  <cellXfs count="81">
    <xf numFmtId="0" fontId="0" fillId="0" borderId="0" xfId="0"/>
    <xf numFmtId="14" fontId="5" fillId="0" borderId="1" xfId="3" applyNumberFormat="1" applyFont="1" applyFill="1" applyBorder="1"/>
    <xf numFmtId="14" fontId="5" fillId="0" borderId="2" xfId="3" applyNumberFormat="1" applyFont="1" applyFill="1" applyBorder="1"/>
    <xf numFmtId="165" fontId="5" fillId="0" borderId="3" xfId="3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/>
    </xf>
    <xf numFmtId="14" fontId="5" fillId="0" borderId="4" xfId="3" applyNumberFormat="1" applyFont="1" applyFill="1" applyBorder="1"/>
    <xf numFmtId="165" fontId="2" fillId="2" borderId="2" xfId="3" applyNumberFormat="1" applyFont="1" applyFill="1" applyBorder="1" applyAlignment="1">
      <alignment horizontal="center"/>
    </xf>
    <xf numFmtId="165" fontId="2" fillId="2" borderId="5" xfId="3" applyNumberFormat="1" applyFont="1" applyFill="1" applyBorder="1" applyAlignment="1">
      <alignment horizontal="center"/>
    </xf>
    <xf numFmtId="0" fontId="2" fillId="2" borderId="5" xfId="3" applyFont="1" applyFill="1" applyBorder="1" applyAlignment="1">
      <alignment horizontal="center"/>
    </xf>
    <xf numFmtId="0" fontId="2" fillId="2" borderId="2" xfId="3" applyFont="1" applyFill="1" applyBorder="1" applyAlignment="1">
      <alignment horizontal="center" wrapText="1"/>
    </xf>
    <xf numFmtId="0" fontId="2" fillId="2" borderId="2" xfId="3" applyFont="1" applyFill="1" applyBorder="1" applyAlignment="1">
      <alignment horizontal="center"/>
    </xf>
    <xf numFmtId="9" fontId="2" fillId="2" borderId="2" xfId="3" applyNumberFormat="1" applyFont="1" applyFill="1" applyBorder="1" applyAlignment="1">
      <alignment horizontal="center"/>
    </xf>
    <xf numFmtId="166" fontId="5" fillId="0" borderId="2" xfId="3" applyNumberFormat="1" applyFont="1" applyFill="1" applyBorder="1" applyAlignment="1">
      <alignment horizontal="center"/>
    </xf>
    <xf numFmtId="0" fontId="2" fillId="2" borderId="5" xfId="4" applyFont="1" applyFill="1" applyBorder="1" applyAlignment="1">
      <alignment horizontal="center"/>
    </xf>
    <xf numFmtId="165" fontId="7" fillId="0" borderId="1" xfId="3" applyNumberFormat="1" applyFont="1" applyFill="1" applyBorder="1" applyAlignment="1">
      <alignment horizontal="center"/>
    </xf>
    <xf numFmtId="165" fontId="8" fillId="0" borderId="1" xfId="3" applyNumberFormat="1" applyFont="1" applyFill="1" applyBorder="1" applyAlignment="1">
      <alignment horizontal="center"/>
    </xf>
    <xf numFmtId="0" fontId="12" fillId="0" borderId="0" xfId="0" applyFont="1"/>
    <xf numFmtId="165" fontId="5" fillId="0" borderId="6" xfId="3" applyNumberFormat="1" applyFont="1" applyFill="1" applyBorder="1" applyAlignment="1">
      <alignment horizontal="center"/>
    </xf>
    <xf numFmtId="165" fontId="5" fillId="0" borderId="1" xfId="3" applyNumberFormat="1" applyFont="1" applyFill="1" applyBorder="1" applyAlignment="1">
      <alignment horizontal="center"/>
    </xf>
    <xf numFmtId="165" fontId="4" fillId="0" borderId="1" xfId="3" applyNumberFormat="1" applyFont="1" applyFill="1" applyBorder="1" applyAlignment="1">
      <alignment horizontal="center"/>
    </xf>
    <xf numFmtId="165" fontId="6" fillId="0" borderId="6" xfId="3" applyNumberFormat="1" applyFont="1" applyFill="1" applyBorder="1" applyAlignment="1">
      <alignment horizontal="center"/>
    </xf>
    <xf numFmtId="0" fontId="0" fillId="0" borderId="0" xfId="0" applyFill="1"/>
    <xf numFmtId="165" fontId="6" fillId="0" borderId="7" xfId="3" applyNumberFormat="1" applyFont="1" applyFill="1" applyBorder="1" applyAlignment="1">
      <alignment horizontal="center"/>
    </xf>
    <xf numFmtId="165" fontId="11" fillId="0" borderId="1" xfId="3" applyNumberFormat="1" applyFont="1" applyFill="1" applyBorder="1" applyAlignment="1">
      <alignment horizontal="center"/>
    </xf>
    <xf numFmtId="10" fontId="2" fillId="2" borderId="2" xfId="4" applyNumberFormat="1" applyFont="1" applyFill="1" applyBorder="1" applyAlignment="1">
      <alignment horizontal="center" vertical="center" wrapText="1"/>
    </xf>
    <xf numFmtId="10" fontId="7" fillId="0" borderId="1" xfId="3" applyNumberFormat="1" applyFont="1" applyFill="1" applyBorder="1" applyAlignment="1">
      <alignment horizontal="center"/>
    </xf>
    <xf numFmtId="10" fontId="5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5" fillId="0" borderId="5" xfId="3" applyNumberFormat="1" applyFont="1" applyFill="1" applyBorder="1"/>
    <xf numFmtId="165" fontId="5" fillId="0" borderId="8" xfId="3" applyNumberFormat="1" applyFont="1" applyFill="1" applyBorder="1" applyAlignment="1">
      <alignment horizontal="center"/>
    </xf>
    <xf numFmtId="165" fontId="7" fillId="0" borderId="5" xfId="3" applyNumberFormat="1" applyFont="1" applyFill="1" applyBorder="1" applyAlignment="1">
      <alignment horizontal="center"/>
    </xf>
    <xf numFmtId="165" fontId="6" fillId="0" borderId="8" xfId="3" applyNumberFormat="1" applyFont="1" applyFill="1" applyBorder="1" applyAlignment="1">
      <alignment horizontal="center"/>
    </xf>
    <xf numFmtId="165" fontId="5" fillId="0" borderId="5" xfId="3" applyNumberFormat="1" applyFont="1" applyFill="1" applyBorder="1" applyAlignment="1">
      <alignment horizontal="center"/>
    </xf>
    <xf numFmtId="165" fontId="5" fillId="0" borderId="7" xfId="3" applyNumberFormat="1" applyFont="1" applyFill="1" applyBorder="1" applyAlignment="1">
      <alignment horizontal="center"/>
    </xf>
    <xf numFmtId="165" fontId="5" fillId="0" borderId="4" xfId="3" applyNumberFormat="1" applyFont="1" applyFill="1" applyBorder="1" applyAlignment="1">
      <alignment horizontal="center"/>
    </xf>
    <xf numFmtId="10" fontId="7" fillId="0" borderId="5" xfId="3" applyNumberFormat="1" applyFont="1" applyFill="1" applyBorder="1" applyAlignment="1">
      <alignment horizontal="center"/>
    </xf>
    <xf numFmtId="165" fontId="7" fillId="0" borderId="4" xfId="3" applyNumberFormat="1" applyFont="1" applyFill="1" applyBorder="1" applyAlignment="1">
      <alignment horizontal="center"/>
    </xf>
    <xf numFmtId="10" fontId="7" fillId="0" borderId="4" xfId="3" applyNumberFormat="1" applyFont="1" applyFill="1" applyBorder="1" applyAlignment="1">
      <alignment horizontal="center"/>
    </xf>
    <xf numFmtId="165" fontId="14" fillId="0" borderId="2" xfId="3" applyNumberFormat="1" applyFont="1" applyFill="1" applyBorder="1" applyAlignment="1">
      <alignment horizontal="center"/>
    </xf>
    <xf numFmtId="165" fontId="11" fillId="0" borderId="6" xfId="3" applyNumberFormat="1" applyFont="1" applyFill="1" applyBorder="1" applyAlignment="1">
      <alignment horizontal="center"/>
    </xf>
    <xf numFmtId="0" fontId="0" fillId="3" borderId="0" xfId="0" applyFill="1"/>
    <xf numFmtId="9" fontId="2" fillId="2" borderId="2" xfId="4" applyNumberFormat="1" applyFont="1" applyFill="1" applyBorder="1" applyAlignment="1">
      <alignment horizontal="center" wrapText="1"/>
    </xf>
    <xf numFmtId="9" fontId="2" fillId="2" borderId="2" xfId="3" applyNumberFormat="1" applyFont="1" applyFill="1" applyBorder="1" applyAlignment="1">
      <alignment horizontal="center" wrapText="1"/>
    </xf>
    <xf numFmtId="0" fontId="2" fillId="2" borderId="5" xfId="3" applyFont="1" applyFill="1" applyBorder="1" applyAlignment="1">
      <alignment horizontal="center" wrapText="1"/>
    </xf>
    <xf numFmtId="166" fontId="14" fillId="0" borderId="1" xfId="3" applyNumberFormat="1" applyFont="1" applyFill="1" applyBorder="1" applyAlignment="1">
      <alignment horizontal="center"/>
    </xf>
    <xf numFmtId="165" fontId="15" fillId="0" borderId="1" xfId="3" applyNumberFormat="1" applyFont="1" applyFill="1" applyBorder="1" applyAlignment="1">
      <alignment horizontal="center"/>
    </xf>
    <xf numFmtId="165" fontId="8" fillId="0" borderId="5" xfId="3" applyNumberFormat="1" applyFont="1" applyFill="1" applyBorder="1" applyAlignment="1">
      <alignment horizontal="center"/>
    </xf>
    <xf numFmtId="165" fontId="6" fillId="0" borderId="1" xfId="3" applyNumberFormat="1" applyFont="1" applyFill="1" applyBorder="1" applyAlignment="1">
      <alignment horizontal="center"/>
    </xf>
    <xf numFmtId="165" fontId="6" fillId="0" borderId="4" xfId="3" applyNumberFormat="1" applyFont="1" applyFill="1" applyBorder="1" applyAlignment="1">
      <alignment horizontal="center"/>
    </xf>
    <xf numFmtId="165" fontId="6" fillId="0" borderId="5" xfId="3" applyNumberFormat="1" applyFont="1" applyFill="1" applyBorder="1" applyAlignment="1">
      <alignment horizontal="center"/>
    </xf>
    <xf numFmtId="165" fontId="15" fillId="0" borderId="5" xfId="3" applyNumberFormat="1" applyFont="1" applyFill="1" applyBorder="1" applyAlignment="1">
      <alignment horizontal="center"/>
    </xf>
    <xf numFmtId="165" fontId="15" fillId="0" borderId="4" xfId="3" applyNumberFormat="1" applyFont="1" applyFill="1" applyBorder="1" applyAlignment="1">
      <alignment horizontal="center"/>
    </xf>
    <xf numFmtId="3" fontId="7" fillId="0" borderId="1" xfId="3" applyNumberFormat="1" applyFont="1" applyFill="1" applyBorder="1" applyAlignment="1">
      <alignment horizontal="center"/>
    </xf>
    <xf numFmtId="3" fontId="15" fillId="0" borderId="1" xfId="3" applyNumberFormat="1" applyFont="1" applyFill="1" applyBorder="1" applyAlignment="1">
      <alignment horizontal="center"/>
    </xf>
    <xf numFmtId="167" fontId="16" fillId="0" borderId="5" xfId="31" applyNumberFormat="1" applyFont="1" applyFill="1" applyBorder="1" applyAlignment="1">
      <alignment horizontal="center"/>
    </xf>
    <xf numFmtId="167" fontId="16" fillId="0" borderId="1" xfId="31" applyNumberFormat="1" applyFont="1" applyFill="1" applyBorder="1" applyAlignment="1">
      <alignment horizontal="center"/>
    </xf>
    <xf numFmtId="165" fontId="7" fillId="0" borderId="1" xfId="3" applyNumberFormat="1" applyFont="1" applyBorder="1" applyAlignment="1">
      <alignment horizontal="center"/>
    </xf>
    <xf numFmtId="165" fontId="8" fillId="0" borderId="1" xfId="3" applyNumberFormat="1" applyFont="1" applyBorder="1" applyAlignment="1">
      <alignment horizontal="center"/>
    </xf>
    <xf numFmtId="14" fontId="5" fillId="3" borderId="2" xfId="3" applyNumberFormat="1" applyFont="1" applyFill="1" applyBorder="1"/>
    <xf numFmtId="165" fontId="5" fillId="3" borderId="3" xfId="3" applyNumberFormat="1" applyFont="1" applyFill="1" applyBorder="1" applyAlignment="1">
      <alignment horizontal="center"/>
    </xf>
    <xf numFmtId="165" fontId="5" fillId="3" borderId="2" xfId="3" applyNumberFormat="1" applyFont="1" applyFill="1" applyBorder="1" applyAlignment="1">
      <alignment horizontal="center"/>
    </xf>
    <xf numFmtId="10" fontId="5" fillId="3" borderId="2" xfId="3" applyNumberFormat="1" applyFont="1" applyFill="1" applyBorder="1" applyAlignment="1">
      <alignment horizontal="center"/>
    </xf>
    <xf numFmtId="166" fontId="11" fillId="0" borderId="1" xfId="3" applyNumberFormat="1" applyFont="1" applyFill="1" applyBorder="1" applyAlignment="1">
      <alignment horizontal="center"/>
    </xf>
    <xf numFmtId="14" fontId="17" fillId="3" borderId="2" xfId="3" applyNumberFormat="1" applyFont="1" applyFill="1" applyBorder="1"/>
    <xf numFmtId="165" fontId="17" fillId="3" borderId="3" xfId="3" applyNumberFormat="1" applyFont="1" applyFill="1" applyBorder="1" applyAlignment="1">
      <alignment horizontal="center"/>
    </xf>
    <xf numFmtId="166" fontId="17" fillId="3" borderId="2" xfId="3" applyNumberFormat="1" applyFont="1" applyFill="1" applyBorder="1" applyAlignment="1">
      <alignment horizontal="center"/>
    </xf>
    <xf numFmtId="165" fontId="17" fillId="3" borderId="2" xfId="3" applyNumberFormat="1" applyFont="1" applyFill="1" applyBorder="1" applyAlignment="1">
      <alignment horizontal="center"/>
    </xf>
    <xf numFmtId="10" fontId="17" fillId="3" borderId="2" xfId="3" applyNumberFormat="1" applyFont="1" applyFill="1" applyBorder="1" applyAlignment="1">
      <alignment horizontal="center"/>
    </xf>
    <xf numFmtId="14" fontId="17" fillId="0" borderId="2" xfId="3" applyNumberFormat="1" applyFont="1" applyFill="1" applyBorder="1"/>
    <xf numFmtId="165" fontId="17" fillId="0" borderId="3" xfId="3" applyNumberFormat="1" applyFont="1" applyFill="1" applyBorder="1" applyAlignment="1">
      <alignment horizontal="center"/>
    </xf>
    <xf numFmtId="166" fontId="17" fillId="0" borderId="2" xfId="3" applyNumberFormat="1" applyFont="1" applyFill="1" applyBorder="1" applyAlignment="1">
      <alignment horizontal="center"/>
    </xf>
    <xf numFmtId="165" fontId="17" fillId="0" borderId="2" xfId="3" applyNumberFormat="1" applyFont="1" applyFill="1" applyBorder="1" applyAlignment="1">
      <alignment horizontal="center"/>
    </xf>
    <xf numFmtId="10" fontId="17" fillId="0" borderId="2" xfId="3" applyNumberFormat="1" applyFont="1" applyFill="1" applyBorder="1" applyAlignment="1">
      <alignment horizontal="center"/>
    </xf>
    <xf numFmtId="14" fontId="17" fillId="3" borderId="1" xfId="3" applyNumberFormat="1" applyFont="1" applyFill="1" applyBorder="1"/>
    <xf numFmtId="165" fontId="17" fillId="3" borderId="6" xfId="3" applyNumberFormat="1" applyFont="1" applyFill="1" applyBorder="1" applyAlignment="1">
      <alignment horizontal="center"/>
    </xf>
    <xf numFmtId="165" fontId="18" fillId="4" borderId="1" xfId="3" applyNumberFormat="1" applyFont="1" applyFill="1" applyBorder="1" applyAlignment="1">
      <alignment horizontal="center"/>
    </xf>
    <xf numFmtId="165" fontId="18" fillId="5" borderId="1" xfId="3" applyNumberFormat="1" applyFont="1" applyFill="1" applyBorder="1" applyAlignment="1">
      <alignment horizontal="center"/>
    </xf>
    <xf numFmtId="10" fontId="16" fillId="3" borderId="1" xfId="3" applyNumberFormat="1" applyFont="1" applyFill="1" applyBorder="1" applyAlignment="1">
      <alignment horizontal="center"/>
    </xf>
    <xf numFmtId="10" fontId="2" fillId="2" borderId="5" xfId="4" applyNumberFormat="1" applyFont="1" applyFill="1" applyBorder="1" applyAlignment="1">
      <alignment horizontal="center" vertical="center" wrapText="1"/>
    </xf>
    <xf numFmtId="166" fontId="13" fillId="0" borderId="1" xfId="3" applyNumberFormat="1" applyFont="1" applyFill="1" applyBorder="1" applyAlignment="1">
      <alignment horizontal="center"/>
    </xf>
    <xf numFmtId="10" fontId="19" fillId="3" borderId="1" xfId="3" applyNumberFormat="1" applyFont="1" applyFill="1" applyBorder="1" applyAlignment="1">
      <alignment horizontal="center"/>
    </xf>
  </cellXfs>
  <cellStyles count="33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  <cellStyle name="Normal 7" xfId="32" xr:uid="{E448CA64-DC72-4343-96CF-AC22E6DBFA57}"/>
    <cellStyle name="Percent" xfId="31" builtinId="5"/>
  </cellStyles>
  <dxfs count="2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Tafadzwa Musekiwa" id="{467BBB67-D30A-4494-A356-E520568B63AD}" userId="31b3b86ba3ce6e82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N9" dT="2022-04-03T12:12:12.46" personId="{467BBB67-D30A-4494-A356-E520568B63AD}" id="{67F30953-D411-494F-9D5F-77BBE2175DA1}">
    <text>Thermobaric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0C3F-04AB-44A9-B987-E136AAA8653D}">
  <dimension ref="A1:R267"/>
  <sheetViews>
    <sheetView tabSelected="1" zoomScale="60" zoomScaleNormal="60" workbookViewId="0">
      <pane ySplit="1" topLeftCell="A2" activePane="bottomLeft" state="frozen"/>
      <selection pane="bottomLeft" activeCell="A13" sqref="A13:XFD13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816406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4.4531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0.03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62">
        <f>(B3*0.029)</f>
        <v>58</v>
      </c>
      <c r="D3" s="56">
        <f>B3+C3</f>
        <v>2058</v>
      </c>
      <c r="E3" s="14">
        <f>B3/2200</f>
        <v>0.90909090909090906</v>
      </c>
      <c r="F3" s="14">
        <f>E3</f>
        <v>0.90909090909090906</v>
      </c>
      <c r="G3" s="53">
        <f>(D3-B3)/F3</f>
        <v>63.800000000000004</v>
      </c>
      <c r="H3" s="57"/>
      <c r="I3" s="57"/>
      <c r="J3" s="56">
        <f>D3+H3-I3</f>
        <v>2058</v>
      </c>
      <c r="K3" s="54">
        <f>E3*50/B3</f>
        <v>2.2727272727272728E-2</v>
      </c>
      <c r="L3" s="76" t="s">
        <v>39</v>
      </c>
      <c r="M3" s="46"/>
      <c r="N3" s="15"/>
      <c r="O3" s="14"/>
      <c r="P3" s="14">
        <f>B3+C3</f>
        <v>2058</v>
      </c>
      <c r="Q3" s="25">
        <f>(P3-B3)/B3</f>
        <v>2.9000000000000001E-2</v>
      </c>
      <c r="R3" s="35">
        <f>D3/B3-1</f>
        <v>2.8999999999999915E-2</v>
      </c>
    </row>
    <row r="4" spans="1:18" s="21" customFormat="1">
      <c r="A4" s="1">
        <f>A3+7</f>
        <v>44619</v>
      </c>
      <c r="B4" s="17">
        <f>J3+H3</f>
        <v>2058</v>
      </c>
      <c r="C4" s="62">
        <f>(B4*0.067)</f>
        <v>137.886</v>
      </c>
      <c r="D4" s="18">
        <f>B4+C4</f>
        <v>2195.886</v>
      </c>
      <c r="E4" s="14">
        <f>B4/2200</f>
        <v>0.93545454545454543</v>
      </c>
      <c r="F4" s="14">
        <f>E4</f>
        <v>0.93545454545454543</v>
      </c>
      <c r="G4" s="52">
        <f t="shared" ref="G4:G6" si="0">(D4-B4)/F4</f>
        <v>147.39999999999998</v>
      </c>
      <c r="H4" s="19"/>
      <c r="I4" s="19"/>
      <c r="J4" s="18">
        <f>D4+H4-I4</f>
        <v>2195.886</v>
      </c>
      <c r="K4" s="55">
        <f>E4*50/B4</f>
        <v>2.2727272727272728E-2</v>
      </c>
      <c r="L4" s="75" t="s">
        <v>40</v>
      </c>
      <c r="M4" s="47"/>
      <c r="N4" s="39"/>
      <c r="O4" s="18"/>
      <c r="P4" s="14">
        <f>P3+C4+H3</f>
        <v>2195.886</v>
      </c>
      <c r="Q4" s="25">
        <f>(P4-(B3+SUM(H3:H3)))/(B3+SUM(H3:H3))</f>
        <v>9.7942999999999988E-2</v>
      </c>
      <c r="R4" s="25">
        <f t="shared" ref="R4:R6" si="1">D4/B4-1</f>
        <v>6.6999999999999948E-2</v>
      </c>
    </row>
    <row r="5" spans="1:18" s="21" customFormat="1">
      <c r="A5" s="1">
        <f>A4+7</f>
        <v>44626</v>
      </c>
      <c r="B5" s="17">
        <f>D4+H4-N4</f>
        <v>2195.886</v>
      </c>
      <c r="C5" s="62">
        <f>(B5*0.054)</f>
        <v>118.577844</v>
      </c>
      <c r="D5" s="18">
        <f>B5+C5</f>
        <v>2314.4638439999999</v>
      </c>
      <c r="E5" s="14">
        <f>B5/2200</f>
        <v>0.99812999999999996</v>
      </c>
      <c r="F5" s="14">
        <f>E5</f>
        <v>0.99812999999999996</v>
      </c>
      <c r="G5" s="52">
        <f t="shared" si="0"/>
        <v>118.79999999999991</v>
      </c>
      <c r="H5" s="19"/>
      <c r="I5" s="23"/>
      <c r="J5" s="18">
        <f>D5+H5-I5</f>
        <v>2314.4638439999999</v>
      </c>
      <c r="K5" s="55">
        <f t="shared" ref="K5" si="2">E5*50/B5</f>
        <v>2.2727272727272728E-2</v>
      </c>
      <c r="L5" s="75" t="s">
        <v>40</v>
      </c>
      <c r="M5" s="19"/>
      <c r="N5" s="23"/>
      <c r="O5" s="18"/>
      <c r="P5" s="14">
        <f>P4+C5+H4</f>
        <v>2314.4638439999999</v>
      </c>
      <c r="Q5" s="25">
        <f>(P5-(B3+SUM(H3:H4)))/(B3+SUM(H3:H4))</f>
        <v>0.15723192199999994</v>
      </c>
      <c r="R5" s="25">
        <f t="shared" si="1"/>
        <v>5.4000000000000048E-2</v>
      </c>
    </row>
    <row r="6" spans="1:18" s="21" customFormat="1" ht="15" thickBot="1">
      <c r="A6" s="1">
        <f>A5+7</f>
        <v>44633</v>
      </c>
      <c r="B6" s="17">
        <f>D5+H5-N5</f>
        <v>2314.4638439999999</v>
      </c>
      <c r="C6" s="79">
        <f>(B6*-0.021)</f>
        <v>-48.603740723999998</v>
      </c>
      <c r="D6" s="18">
        <f>B6+C6</f>
        <v>2265.8601032759998</v>
      </c>
      <c r="E6" s="14">
        <f>B6/2200</f>
        <v>1.05202902</v>
      </c>
      <c r="F6" s="14">
        <f>E6</f>
        <v>1.05202902</v>
      </c>
      <c r="G6" s="52">
        <f t="shared" si="0"/>
        <v>-46.200000000000088</v>
      </c>
      <c r="H6" s="19"/>
      <c r="I6" s="19"/>
      <c r="J6" s="18">
        <f>D6+H6-I6</f>
        <v>2265.8601032759998</v>
      </c>
      <c r="K6" s="55">
        <f>E6*50/B6</f>
        <v>2.2727272727272728E-2</v>
      </c>
      <c r="L6" s="75" t="s">
        <v>40</v>
      </c>
      <c r="M6" s="19"/>
      <c r="N6" s="23"/>
      <c r="O6" s="18"/>
      <c r="P6" s="14">
        <f>P5+C6+H5</f>
        <v>2265.8601032759998</v>
      </c>
      <c r="Q6" s="25">
        <f>(P6-(B3+SUM(H3:H5)))/(B3+SUM(H3:H5))</f>
        <v>0.1329300516379999</v>
      </c>
      <c r="R6" s="25">
        <f t="shared" si="1"/>
        <v>-2.1000000000000019E-2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2265.8601032759998</v>
      </c>
      <c r="C8" s="79">
        <f>(B8*-0.138)</f>
        <v>-312.688694252088</v>
      </c>
      <c r="D8" s="14">
        <f>B8+C8</f>
        <v>1953.1714090239118</v>
      </c>
      <c r="E8" s="14">
        <f>B8/3000</f>
        <v>0.75528670109199991</v>
      </c>
      <c r="F8" s="14">
        <f>E8</f>
        <v>0.75528670109199991</v>
      </c>
      <c r="G8" s="53">
        <f>(D8-B8)/F8</f>
        <v>-414.00000000000006</v>
      </c>
      <c r="H8" s="19">
        <v>600</v>
      </c>
      <c r="I8" s="19"/>
      <c r="J8" s="14">
        <f>D8+H8-I8</f>
        <v>2553.171409023912</v>
      </c>
      <c r="K8" s="55">
        <f>E8*75/B8</f>
        <v>2.5000000000000001E-2</v>
      </c>
      <c r="L8" s="76" t="s">
        <v>39</v>
      </c>
      <c r="M8" s="47"/>
      <c r="N8" s="39"/>
      <c r="O8" s="18"/>
      <c r="P8" s="14">
        <f>P6+C8+H6</f>
        <v>1953.1714090239118</v>
      </c>
      <c r="Q8" s="25">
        <f>(P8-(B3+SUM(H3:H6)))/(B3+SUM(H3:H6))</f>
        <v>-2.3414295488044103E-2</v>
      </c>
      <c r="R8" s="25">
        <f>D8/B8-1</f>
        <v>-0.13800000000000001</v>
      </c>
    </row>
    <row r="9" spans="1:18" s="21" customFormat="1">
      <c r="A9" s="1">
        <f>A8+7</f>
        <v>44647</v>
      </c>
      <c r="B9" s="17">
        <f>D8+H8-N8</f>
        <v>2553.171409023912</v>
      </c>
      <c r="C9" s="62">
        <f>(B9*0.011)</f>
        <v>28.084885499263031</v>
      </c>
      <c r="D9" s="18">
        <f>B9+C9</f>
        <v>2581.2562945231753</v>
      </c>
      <c r="E9" s="14">
        <f>B9/3000</f>
        <v>0.85105713634130398</v>
      </c>
      <c r="F9" s="14">
        <f>E9</f>
        <v>0.85105713634130398</v>
      </c>
      <c r="G9" s="52">
        <f t="shared" ref="G9:G11" si="3">(D9-B9)/F9</f>
        <v>33.000000000000242</v>
      </c>
      <c r="H9" s="19">
        <v>1000</v>
      </c>
      <c r="I9" s="23"/>
      <c r="J9" s="18">
        <f>D9+H9-I9</f>
        <v>3581.2562945231753</v>
      </c>
      <c r="K9" s="55">
        <f t="shared" ref="K9:K11" si="4">E9*75/B9</f>
        <v>2.5000000000000001E-2</v>
      </c>
      <c r="L9" s="75" t="s">
        <v>40</v>
      </c>
      <c r="M9" s="47"/>
      <c r="N9" s="39">
        <v>250</v>
      </c>
      <c r="O9" s="18"/>
      <c r="P9" s="14">
        <f>P8+C9+H8</f>
        <v>2581.2562945231748</v>
      </c>
      <c r="Q9" s="25">
        <f>(P9-(B3+SUM(H3:H8)))/(B3+SUM(H3:H8))</f>
        <v>-7.2091174910866151E-3</v>
      </c>
      <c r="R9" s="25">
        <f t="shared" ref="R9:R11" si="5">D9/B9-1</f>
        <v>1.1000000000000121E-2</v>
      </c>
    </row>
    <row r="10" spans="1:18" s="21" customFormat="1">
      <c r="A10" s="1">
        <f>A9+7</f>
        <v>44654</v>
      </c>
      <c r="B10" s="17">
        <f>D9+H9-N9</f>
        <v>3331.2562945231753</v>
      </c>
      <c r="C10" s="62">
        <f>(B10*-0.096)</f>
        <v>-319.80060427422484</v>
      </c>
      <c r="D10" s="18">
        <f>B10+C10</f>
        <v>3011.4556902489503</v>
      </c>
      <c r="E10" s="14">
        <f>B10/3000</f>
        <v>1.1104187648410584</v>
      </c>
      <c r="F10" s="14">
        <f>E10</f>
        <v>1.1104187648410584</v>
      </c>
      <c r="G10" s="52">
        <f t="shared" si="3"/>
        <v>-288.00000000000011</v>
      </c>
      <c r="H10" s="19"/>
      <c r="I10" s="19"/>
      <c r="J10" s="18">
        <f>D10+H10-I10</f>
        <v>3011.4556902489503</v>
      </c>
      <c r="K10" s="55">
        <f t="shared" si="4"/>
        <v>2.5000000000000001E-2</v>
      </c>
      <c r="L10" s="76" t="s">
        <v>39</v>
      </c>
      <c r="M10" s="47"/>
      <c r="N10" s="39"/>
      <c r="O10" s="18"/>
      <c r="P10" s="14">
        <f>P9+C10+H9</f>
        <v>3261.4556902489498</v>
      </c>
      <c r="Q10" s="25">
        <f>(P10-(B3+SUM(H3:H9)))/(B3+SUM(H3:H9))</f>
        <v>-9.4040086041958376E-2</v>
      </c>
      <c r="R10" s="25">
        <f t="shared" si="5"/>
        <v>-9.6000000000000085E-2</v>
      </c>
    </row>
    <row r="11" spans="1:18" s="21" customFormat="1" ht="15" thickBot="1">
      <c r="A11" s="1">
        <f>A10+7</f>
        <v>44661</v>
      </c>
      <c r="B11" s="17">
        <f>D10+H10-N10</f>
        <v>3011.4556902489503</v>
      </c>
      <c r="C11" s="62">
        <f>(B11*0.001)</f>
        <v>3.0114556902489502</v>
      </c>
      <c r="D11" s="18">
        <f>B11+C11</f>
        <v>3014.4671459391993</v>
      </c>
      <c r="E11" s="14">
        <f>B11/3000</f>
        <v>1.0038185634163168</v>
      </c>
      <c r="F11" s="14">
        <f>E11</f>
        <v>1.0038185634163168</v>
      </c>
      <c r="G11" s="52">
        <f t="shared" si="3"/>
        <v>3.0000000000000715</v>
      </c>
      <c r="H11" s="19"/>
      <c r="I11" s="19"/>
      <c r="J11" s="18">
        <f>D11+H11-I11</f>
        <v>3014.4671459391993</v>
      </c>
      <c r="K11" s="55">
        <f t="shared" si="4"/>
        <v>2.5000000000000001E-2</v>
      </c>
      <c r="L11" s="76" t="s">
        <v>39</v>
      </c>
      <c r="M11" s="47"/>
      <c r="N11" s="39"/>
      <c r="O11" s="18"/>
      <c r="P11" s="14">
        <f>P10+C11+H10</f>
        <v>3264.4671459391989</v>
      </c>
      <c r="Q11" s="80">
        <f>(P11-(B3+SUM(H3:H10)))/(B3+SUM(H3:H10))</f>
        <v>-9.3203570572444758E-2</v>
      </c>
      <c r="R11" s="25">
        <f t="shared" si="5"/>
        <v>1.0000000000001119E-3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73">
        <f>A11+7</f>
        <v>44668</v>
      </c>
      <c r="B13" s="74">
        <f>D11+H11-N11</f>
        <v>3014.4671459391993</v>
      </c>
      <c r="C13" s="44">
        <f>(B13*required_return)</f>
        <v>90.434014378175974</v>
      </c>
      <c r="D13" s="14">
        <f>B13+C13</f>
        <v>3104.9011603173753</v>
      </c>
      <c r="E13" s="14">
        <f>B13/3000</f>
        <v>1.0048223819797331</v>
      </c>
      <c r="F13" s="14">
        <f>E13</f>
        <v>1.0048223819797331</v>
      </c>
      <c r="G13" s="53">
        <f>(D13-B13)/F13</f>
        <v>90.000000000000043</v>
      </c>
      <c r="H13" s="19"/>
      <c r="I13" s="19"/>
      <c r="J13" s="14">
        <f>D13+H13-I13</f>
        <v>3104.9011603173753</v>
      </c>
      <c r="K13" s="55">
        <f>E13*75/B13</f>
        <v>2.4999999999999998E-2</v>
      </c>
      <c r="L13" s="45"/>
      <c r="M13" s="47"/>
      <c r="N13" s="39"/>
      <c r="O13" s="18"/>
      <c r="P13" s="14">
        <f>P11+C13+H11</f>
        <v>3354.9011603173749</v>
      </c>
      <c r="Q13" s="25">
        <f>(P13-(B3+SUM(H3:H11)))/(B3+SUM(H3:H11))</f>
        <v>-6.8083011022951417E-2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3104.9011603173753</v>
      </c>
      <c r="C14" s="44">
        <f>(B14*required_return)</f>
        <v>93.147034809521259</v>
      </c>
      <c r="D14" s="18">
        <f>B14+C14</f>
        <v>3198.0481951268966</v>
      </c>
      <c r="E14" s="14">
        <f>B14/3000</f>
        <v>1.0349670534391251</v>
      </c>
      <c r="F14" s="14">
        <f>E14</f>
        <v>1.0349670534391251</v>
      </c>
      <c r="G14" s="52">
        <f t="shared" ref="G14:G16" si="6">(D14-B14)/F14</f>
        <v>90.000000000000043</v>
      </c>
      <c r="H14" s="19"/>
      <c r="I14" s="19"/>
      <c r="J14" s="18">
        <f>D14+H14-I14</f>
        <v>3198.0481951268966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3448.0481951268962</v>
      </c>
      <c r="Q14" s="25">
        <f>(P14-(B3+SUM(H3:H13)))/(B3+SUM(H3:H13))</f>
        <v>-4.2208834686973278E-2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3198.0481951268966</v>
      </c>
      <c r="C15" s="44">
        <f>(B15*required_return)</f>
        <v>95.941445853806897</v>
      </c>
      <c r="D15" s="18">
        <f>B15+C15</f>
        <v>3293.9896409807034</v>
      </c>
      <c r="E15" s="14">
        <f>B15/3000</f>
        <v>1.066016065042299</v>
      </c>
      <c r="F15" s="14">
        <f>E15</f>
        <v>1.066016065042299</v>
      </c>
      <c r="G15" s="52">
        <f t="shared" si="6"/>
        <v>89.999999999999829</v>
      </c>
      <c r="H15" s="19"/>
      <c r="I15" s="19"/>
      <c r="J15" s="18">
        <f>D15+H15-I15</f>
        <v>3293.9896409807034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3543.9896409807029</v>
      </c>
      <c r="Q15" s="25">
        <f>(P15-(B3+SUM(H3:H14)))/(B3+SUM(H3:H14))</f>
        <v>-1.5558433060915857E-2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3293.9896409807034</v>
      </c>
      <c r="C16" s="44">
        <f>(B16*required_return)</f>
        <v>98.819689229421101</v>
      </c>
      <c r="D16" s="18">
        <f>B16+C16</f>
        <v>3392.8093302101242</v>
      </c>
      <c r="E16" s="14">
        <f>B16/3000</f>
        <v>1.0979965469935677</v>
      </c>
      <c r="F16" s="14">
        <f>E16</f>
        <v>1.0979965469935677</v>
      </c>
      <c r="G16" s="52">
        <f t="shared" si="6"/>
        <v>89.999999999999801</v>
      </c>
      <c r="H16" s="19"/>
      <c r="I16" s="19"/>
      <c r="J16" s="18">
        <f>D16+H16-I16</f>
        <v>3392.8093302101242</v>
      </c>
      <c r="K16" s="55">
        <f t="shared" si="7"/>
        <v>2.5000000000000001E-2</v>
      </c>
      <c r="L16" s="45"/>
      <c r="M16" s="47"/>
      <c r="N16" s="39"/>
      <c r="O16" s="18"/>
      <c r="P16" s="14">
        <f>P15+C16+H15</f>
        <v>3642.8093302101242</v>
      </c>
      <c r="Q16" s="25">
        <f>(P16-(B3+SUM(H3:H15)))/(B3+SUM(H3:H15))</f>
        <v>1.1891480613923401E-2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3392.8093302101242</v>
      </c>
      <c r="C18" s="44">
        <f>(B18*required_return)</f>
        <v>101.78427990630372</v>
      </c>
      <c r="D18" s="14">
        <f>B18+C18</f>
        <v>3494.593610116428</v>
      </c>
      <c r="E18" s="14">
        <f>B18/3000</f>
        <v>1.1309364434033748</v>
      </c>
      <c r="F18" s="14">
        <f>E18</f>
        <v>1.1309364434033748</v>
      </c>
      <c r="G18" s="53">
        <f>(D18-B18)/F18</f>
        <v>89.999999999999972</v>
      </c>
      <c r="H18" s="19"/>
      <c r="I18" s="19"/>
      <c r="J18" s="14">
        <f>D18+H18-I18</f>
        <v>3494.593610116428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3744.593610116428</v>
      </c>
      <c r="Q18" s="25">
        <f>(P18-(B3+SUM(H3:H16)))/(B3+SUM(H3:H16))</f>
        <v>4.0164891699007763E-2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3494.593610116428</v>
      </c>
      <c r="C19" s="44">
        <f>(B19*required_return)</f>
        <v>104.83780830349284</v>
      </c>
      <c r="D19" s="18">
        <f>B19+C19</f>
        <v>3599.4314184199206</v>
      </c>
      <c r="E19" s="14">
        <f>B19/3000</f>
        <v>1.164864536705476</v>
      </c>
      <c r="F19" s="14">
        <f>E19</f>
        <v>1.164864536705476</v>
      </c>
      <c r="G19" s="52">
        <f t="shared" ref="G19:G21" si="9">(D19-B19)/F19</f>
        <v>89.999999999999872</v>
      </c>
      <c r="H19" s="19"/>
      <c r="I19" s="19"/>
      <c r="J19" s="18">
        <f>D19+H19-I19</f>
        <v>3599.4314184199206</v>
      </c>
      <c r="K19" s="55">
        <f t="shared" ref="K19:K21" si="10">E19*75/B19</f>
        <v>2.4999999999999998E-2</v>
      </c>
      <c r="L19" s="45"/>
      <c r="M19" s="47"/>
      <c r="N19" s="39"/>
      <c r="O19" s="18"/>
      <c r="P19" s="14">
        <f>P18+C19+H18</f>
        <v>3849.4314184199206</v>
      </c>
      <c r="Q19" s="25">
        <f>(P19-(B3+SUM(H3:H18)))/(B3+SUM(H3:H18))</f>
        <v>6.9286505116644623E-2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3599.4314184199206</v>
      </c>
      <c r="C20" s="44">
        <f>(B20*required_return)</f>
        <v>107.98294255259762</v>
      </c>
      <c r="D20" s="18">
        <f>B20+C20</f>
        <v>3707.4143609725184</v>
      </c>
      <c r="E20" s="14">
        <f>B20/3000</f>
        <v>1.1998104728066401</v>
      </c>
      <c r="F20" s="14">
        <f>E20</f>
        <v>1.1998104728066401</v>
      </c>
      <c r="G20" s="52">
        <f t="shared" si="9"/>
        <v>90.000000000000085</v>
      </c>
      <c r="H20" s="19"/>
      <c r="I20" s="19"/>
      <c r="J20" s="18">
        <f>D20+H20-I20</f>
        <v>3707.4143609725184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3957.4143609725184</v>
      </c>
      <c r="Q20" s="25">
        <f>(P20-(B3+SUM(H3:H19)))/(B3+SUM(H3:H19))</f>
        <v>9.928176693681065E-2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3707.4143609725184</v>
      </c>
      <c r="C21" s="44">
        <f>(B21*required_return)</f>
        <v>111.22243082917555</v>
      </c>
      <c r="D21" s="18">
        <f>B21+C21</f>
        <v>3818.636791801694</v>
      </c>
      <c r="E21" s="14">
        <f>B21/3000</f>
        <v>1.2358047869908395</v>
      </c>
      <c r="F21" s="14">
        <f>E21</f>
        <v>1.2358047869908395</v>
      </c>
      <c r="G21" s="52">
        <f t="shared" si="9"/>
        <v>90.000000000000085</v>
      </c>
      <c r="H21" s="19"/>
      <c r="I21" s="19"/>
      <c r="J21" s="18">
        <f>D21+H21-I21</f>
        <v>3818.636791801694</v>
      </c>
      <c r="K21" s="55">
        <f t="shared" si="10"/>
        <v>2.5000000000000001E-2</v>
      </c>
      <c r="L21" s="45"/>
      <c r="M21" s="47"/>
      <c r="N21" s="39"/>
      <c r="O21" s="18"/>
      <c r="P21" s="14">
        <f>P20+C21+H20</f>
        <v>4068.636791801694</v>
      </c>
      <c r="Q21" s="25">
        <f>(P21-(B3+SUM(H3:H20)))/(B3+SUM(H3:H20))</f>
        <v>0.13017688661158167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3818.636791801694</v>
      </c>
      <c r="C23" s="44">
        <f>(B23*required_return)</f>
        <v>114.55910375405081</v>
      </c>
      <c r="D23" s="14">
        <f>B23+C23</f>
        <v>3933.1958955557448</v>
      </c>
      <c r="E23" s="14">
        <f>B23/3000</f>
        <v>1.2728789306005646</v>
      </c>
      <c r="F23" s="14">
        <f>E23</f>
        <v>1.2728789306005646</v>
      </c>
      <c r="G23" s="53">
        <f>(D23-B23)/F23</f>
        <v>89.999999999999943</v>
      </c>
      <c r="H23" s="19"/>
      <c r="I23" s="19"/>
      <c r="J23" s="14">
        <f>D23+H23-I23</f>
        <v>3933.1958955557448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4183.1958955557448</v>
      </c>
      <c r="Q23" s="25">
        <f>(P23-(B3+SUM(H3:H21)))/(B3+SUM(H3:H21))</f>
        <v>0.16199885987659576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3933.1958955557448</v>
      </c>
      <c r="C24" s="44">
        <f>(B24*required_return)</f>
        <v>117.99587686667233</v>
      </c>
      <c r="D24" s="18">
        <f>B24+C24</f>
        <v>4051.1917724224172</v>
      </c>
      <c r="E24" s="14">
        <f>B24/3000</f>
        <v>1.3110652985185816</v>
      </c>
      <c r="F24" s="14">
        <f>E24</f>
        <v>1.3110652985185816</v>
      </c>
      <c r="G24" s="52">
        <f t="shared" ref="G24:G26" si="12">(D24-B24)/F24</f>
        <v>90.000000000000085</v>
      </c>
      <c r="H24" s="19"/>
      <c r="I24" s="19"/>
      <c r="J24" s="18">
        <f>D24+H24-I24</f>
        <v>4051.1917724224172</v>
      </c>
      <c r="K24" s="55">
        <f t="shared" ref="K24:K26" si="13">E24*75/B24</f>
        <v>2.4999999999999998E-2</v>
      </c>
      <c r="L24" s="45"/>
      <c r="M24" s="47"/>
      <c r="N24" s="39"/>
      <c r="O24" s="18"/>
      <c r="P24" s="14">
        <f>P23+C24+H23</f>
        <v>4301.1917724224168</v>
      </c>
      <c r="Q24" s="25">
        <f>(P24-(B3+SUM(H3:H23)))/(B3+SUM(H3:H23))</f>
        <v>0.19477549233956021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4051.1917724224172</v>
      </c>
      <c r="C25" s="44">
        <f>(B25*required_return)</f>
        <v>121.53575317267251</v>
      </c>
      <c r="D25" s="18">
        <f>B25+C25</f>
        <v>4172.7275255950899</v>
      </c>
      <c r="E25" s="14">
        <f>B25/3000</f>
        <v>1.350397257474139</v>
      </c>
      <c r="F25" s="14">
        <f>E25</f>
        <v>1.350397257474139</v>
      </c>
      <c r="G25" s="52">
        <f t="shared" si="12"/>
        <v>90.000000000000128</v>
      </c>
      <c r="H25" s="19"/>
      <c r="I25" s="19"/>
      <c r="J25" s="18">
        <f>D25+H25-I25</f>
        <v>4172.7275255950899</v>
      </c>
      <c r="K25" s="55">
        <f t="shared" si="13"/>
        <v>2.4999999999999998E-2</v>
      </c>
      <c r="L25" s="45"/>
      <c r="M25" s="47"/>
      <c r="N25" s="20"/>
      <c r="O25" s="18"/>
      <c r="P25" s="14">
        <f>P24+C25+H24</f>
        <v>4422.727525595089</v>
      </c>
      <c r="Q25" s="25">
        <f>(P25-(B3+SUM(H3:H24)))/(B3+SUM(H3:H24))</f>
        <v>0.22853542377641362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4172.7275255950899</v>
      </c>
      <c r="C26" s="44">
        <f>(B26*required_return)</f>
        <v>125.18182576785269</v>
      </c>
      <c r="D26" s="18">
        <f>B26+C26</f>
        <v>4297.9093513629423</v>
      </c>
      <c r="E26" s="14">
        <f>B26/3000</f>
        <v>1.3909091751983633</v>
      </c>
      <c r="F26" s="14">
        <f>E26</f>
        <v>1.3909091751983633</v>
      </c>
      <c r="G26" s="52">
        <f t="shared" si="12"/>
        <v>89.999999999999773</v>
      </c>
      <c r="H26" s="19"/>
      <c r="I26" s="19"/>
      <c r="J26" s="18">
        <f>D26+H26-I26</f>
        <v>4297.9093513629423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4547.9093513629414</v>
      </c>
      <c r="Q26" s="25">
        <f>(P26-(B3+SUM(H3:H25)))/(B3+SUM(H3:H25))</f>
        <v>0.26330815315637263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4297.9093513629423</v>
      </c>
      <c r="C28" s="44">
        <f>(B28*required_return)</f>
        <v>128.93728054088825</v>
      </c>
      <c r="D28" s="14">
        <f>B28+C28</f>
        <v>4426.8466319038307</v>
      </c>
      <c r="E28" s="14">
        <f>B28/3000</f>
        <v>1.4326364504543141</v>
      </c>
      <c r="F28" s="14">
        <f>E28</f>
        <v>1.4326364504543141</v>
      </c>
      <c r="G28" s="53">
        <f>(D28-B28)/F28</f>
        <v>90.000000000000114</v>
      </c>
      <c r="H28" s="19"/>
      <c r="I28" s="19"/>
      <c r="J28" s="14">
        <f>D28+H28-I28</f>
        <v>4426.8466319038307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4676.8466319038298</v>
      </c>
      <c r="Q28" s="25">
        <f>(P28-(B3+SUM(H3:H26)))/(B3+SUM(H3:H26))</f>
        <v>0.29912406441773048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4426.8466319038307</v>
      </c>
      <c r="C29" s="44">
        <f>(B29*required_return)</f>
        <v>132.8053989571149</v>
      </c>
      <c r="D29" s="18">
        <f>B29+C29</f>
        <v>4559.6520308609452</v>
      </c>
      <c r="E29" s="14">
        <f>B29/3000</f>
        <v>1.4756155439679435</v>
      </c>
      <c r="F29" s="14">
        <f>E29</f>
        <v>1.4756155439679435</v>
      </c>
      <c r="G29" s="52">
        <f t="shared" ref="G29:G31" si="15">(D29-B29)/F29</f>
        <v>89.999999999999687</v>
      </c>
      <c r="H29" s="19"/>
      <c r="I29" s="19"/>
      <c r="J29" s="18">
        <f>D29+H29-I29</f>
        <v>4559.6520308609452</v>
      </c>
      <c r="K29" s="55">
        <f t="shared" ref="K29:K31" si="16">E29*75/B29</f>
        <v>2.4999999999999998E-2</v>
      </c>
      <c r="L29" s="45"/>
      <c r="M29" s="47"/>
      <c r="N29" s="20"/>
      <c r="O29" s="18"/>
      <c r="P29" s="14">
        <f>P28+C29+H28</f>
        <v>4809.6520308609452</v>
      </c>
      <c r="Q29" s="25">
        <f>(P29-(B3+SUM(H3:H28)))/(B3+SUM(H3:H28))</f>
        <v>0.33601445301692923</v>
      </c>
      <c r="R29" s="25">
        <f t="shared" ref="R29:R31" si="17">D29/B29-1</f>
        <v>2.9999999999999805E-2</v>
      </c>
    </row>
    <row r="30" spans="1:18" s="21" customFormat="1">
      <c r="A30" s="1">
        <f>A29+7</f>
        <v>44766</v>
      </c>
      <c r="B30" s="17">
        <f>D29+H29-N29</f>
        <v>4559.6520308609452</v>
      </c>
      <c r="C30" s="44">
        <f>(B30*required_return)</f>
        <v>136.78956092582834</v>
      </c>
      <c r="D30" s="18">
        <f>B30+C30</f>
        <v>4696.4415917867736</v>
      </c>
      <c r="E30" s="14">
        <f>B30/3000</f>
        <v>1.5198840102869817</v>
      </c>
      <c r="F30" s="14">
        <f>E30</f>
        <v>1.5198840102869817</v>
      </c>
      <c r="G30" s="52">
        <f t="shared" si="15"/>
        <v>90.000000000000085</v>
      </c>
      <c r="H30" s="19"/>
      <c r="I30" s="19"/>
      <c r="J30" s="18">
        <f>D30+H30-I30</f>
        <v>4696.4415917867736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4946.4415917867736</v>
      </c>
      <c r="Q30" s="25">
        <f>(P30-(B3+SUM(H3:H29)))/(B3+SUM(H3:H29))</f>
        <v>0.37401155327410379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4696.4415917867736</v>
      </c>
      <c r="C31" s="44">
        <f>(B31*required_return)</f>
        <v>140.89324775360319</v>
      </c>
      <c r="D31" s="18">
        <f>B31+C31</f>
        <v>4837.3348395403773</v>
      </c>
      <c r="E31" s="14">
        <f>B31/3000</f>
        <v>1.5654805305955912</v>
      </c>
      <c r="F31" s="14">
        <f>E31</f>
        <v>1.5654805305955912</v>
      </c>
      <c r="G31" s="52">
        <f t="shared" si="15"/>
        <v>90.000000000000284</v>
      </c>
      <c r="H31" s="19"/>
      <c r="I31" s="19"/>
      <c r="J31" s="18">
        <f>D31+H31-I31</f>
        <v>4837.3348395403773</v>
      </c>
      <c r="K31" s="55">
        <f t="shared" si="16"/>
        <v>2.4999999999999998E-2</v>
      </c>
      <c r="L31" s="45"/>
      <c r="M31" s="47"/>
      <c r="N31" s="20"/>
      <c r="O31" s="18"/>
      <c r="P31" s="14">
        <f>P30+C31+H30</f>
        <v>5087.3348395403773</v>
      </c>
      <c r="Q31" s="25">
        <f>(P31-(B3+SUM(H3:H30)))/(B3+SUM(H3:H30))</f>
        <v>0.41314856653899368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4837.3348395403773</v>
      </c>
      <c r="C33" s="44">
        <f>(B33*required_return)</f>
        <v>145.12004518621131</v>
      </c>
      <c r="D33" s="14">
        <f>B33+C33</f>
        <v>4982.4548847265887</v>
      </c>
      <c r="E33" s="14">
        <f>B33/3000</f>
        <v>1.6124449465134592</v>
      </c>
      <c r="F33" s="14">
        <f>E33</f>
        <v>1.6124449465134592</v>
      </c>
      <c r="G33" s="53">
        <f>(D33-B33)/F33</f>
        <v>90.000000000000071</v>
      </c>
      <c r="H33" s="19"/>
      <c r="I33" s="19"/>
      <c r="J33" s="14">
        <f>D33+H33-I33</f>
        <v>4982.4548847265887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5232.4548847265887</v>
      </c>
      <c r="Q33" s="25">
        <f>(P33-(B3+SUM(H3:H31)))/(B3+SUM(H3:H31))</f>
        <v>0.45345969020183019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4982.4548847265887</v>
      </c>
      <c r="C34" s="44">
        <f>(B34*required_return)</f>
        <v>149.47364654179765</v>
      </c>
      <c r="D34" s="18">
        <f>B34+C34</f>
        <v>5131.928531268386</v>
      </c>
      <c r="E34" s="14">
        <f>B34/3000</f>
        <v>1.660818294908863</v>
      </c>
      <c r="F34" s="14">
        <f>E34</f>
        <v>1.660818294908863</v>
      </c>
      <c r="G34" s="52">
        <f t="shared" ref="G34:G36" si="18">(D34-B34)/F34</f>
        <v>89.999999999999758</v>
      </c>
      <c r="H34" s="19"/>
      <c r="I34" s="19"/>
      <c r="J34" s="18">
        <f>D34+H34-I34</f>
        <v>5131.928531268386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5381.928531268386</v>
      </c>
      <c r="Q34" s="25">
        <f>(P34-(B3+SUM(H3:H33)))/(B3+SUM(H3:H33))</f>
        <v>0.49498014757455167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5131.928531268386</v>
      </c>
      <c r="C35" s="44">
        <f>(B35*required_return)</f>
        <v>153.95785593805158</v>
      </c>
      <c r="D35" s="18">
        <f>B35+C35</f>
        <v>5285.8863872064376</v>
      </c>
      <c r="E35" s="14">
        <f>B35/3000</f>
        <v>1.7106428437561287</v>
      </c>
      <c r="F35" s="14">
        <f>E35</f>
        <v>1.7106428437561287</v>
      </c>
      <c r="G35" s="52">
        <f t="shared" si="18"/>
        <v>90</v>
      </c>
      <c r="H35" s="19"/>
      <c r="I35" s="19"/>
      <c r="J35" s="18">
        <f>D35+H35-I35</f>
        <v>5285.8863872064376</v>
      </c>
      <c r="K35" s="55">
        <f t="shared" si="19"/>
        <v>2.5000000000000001E-2</v>
      </c>
      <c r="L35" s="45"/>
      <c r="M35" s="47"/>
      <c r="N35" s="20"/>
      <c r="O35" s="18"/>
      <c r="P35" s="14">
        <f>P34+C35+H34</f>
        <v>5535.8863872064376</v>
      </c>
      <c r="Q35" s="25">
        <f>(P35-(B3+SUM(H3:H34)))/(B3+SUM(H3:H34))</f>
        <v>0.53774621866845485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5285.8863872064376</v>
      </c>
      <c r="C36" s="44">
        <f>(B36*required_return)</f>
        <v>158.57659161619313</v>
      </c>
      <c r="D36" s="18">
        <f>B36+C36</f>
        <v>5444.4629788226302</v>
      </c>
      <c r="E36" s="14">
        <f>B36/3000</f>
        <v>1.7619621290688126</v>
      </c>
      <c r="F36" s="14">
        <f>E36</f>
        <v>1.7619621290688126</v>
      </c>
      <c r="G36" s="52">
        <f t="shared" si="18"/>
        <v>89.999999999999744</v>
      </c>
      <c r="H36" s="19"/>
      <c r="I36" s="19"/>
      <c r="J36" s="18">
        <f>D36+H36-I36</f>
        <v>5444.4629788226302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5694.4629788226302</v>
      </c>
      <c r="Q36" s="25">
        <f>(P36-(B3+SUM(H3:H35)))/(B3+SUM(H3:H35))</f>
        <v>0.5817952718951751</v>
      </c>
      <c r="R36" s="25">
        <f t="shared" si="20"/>
        <v>2.9999999999999805E-2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5444.4629788226302</v>
      </c>
      <c r="C38" s="44">
        <f>(B38*required_return)</f>
        <v>163.3338893646789</v>
      </c>
      <c r="D38" s="14">
        <f>B38+C38</f>
        <v>5607.796868187309</v>
      </c>
      <c r="E38" s="14">
        <f>B38/3000</f>
        <v>1.8148209929408767</v>
      </c>
      <c r="F38" s="14">
        <f>E38</f>
        <v>1.8148209929408767</v>
      </c>
      <c r="G38" s="53">
        <f>(D38-B38)/F38</f>
        <v>89.999999999999901</v>
      </c>
      <c r="H38" s="19"/>
      <c r="I38" s="19"/>
      <c r="J38" s="14">
        <f>D38+H38-I38</f>
        <v>5607.796868187309</v>
      </c>
      <c r="K38" s="55">
        <f>E38*75/B38</f>
        <v>2.5000000000000001E-2</v>
      </c>
      <c r="L38" s="45"/>
      <c r="M38" s="47"/>
      <c r="N38" s="20"/>
      <c r="O38" s="18"/>
      <c r="P38" s="14">
        <f>P36+C38+H36</f>
        <v>5857.796868187309</v>
      </c>
      <c r="Q38" s="25">
        <f>(P38-(B3+SUM(H3:H36)))/(B3+SUM(H3:H36))</f>
        <v>0.62716579671869699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5607.796868187309</v>
      </c>
      <c r="C39" s="44">
        <f>(B39*required_return)</f>
        <v>168.23390604561925</v>
      </c>
      <c r="D39" s="18">
        <f>B39+C39</f>
        <v>5776.0307742329278</v>
      </c>
      <c r="E39" s="14">
        <f>B39/3000</f>
        <v>1.8692656227291029</v>
      </c>
      <c r="F39" s="14">
        <f>E39</f>
        <v>1.8692656227291029</v>
      </c>
      <c r="G39" s="52">
        <f t="shared" ref="G39:G41" si="21">(D39-B39)/F39</f>
        <v>89.999999999999773</v>
      </c>
      <c r="H39" s="19"/>
      <c r="I39" s="19"/>
      <c r="J39" s="18">
        <f>D39+H39-I39</f>
        <v>5776.0307742329278</v>
      </c>
      <c r="K39" s="55">
        <f t="shared" ref="K39:K41" si="22">E39*75/B39</f>
        <v>2.4999999999999998E-2</v>
      </c>
      <c r="L39" s="45"/>
      <c r="M39" s="47"/>
      <c r="N39" s="20"/>
      <c r="O39" s="18"/>
      <c r="P39" s="14">
        <f>P38+C39+H38</f>
        <v>6026.0307742329278</v>
      </c>
      <c r="Q39" s="25">
        <f>(P39-(B3+SUM(H3:H38)))/(B3+SUM(H3:H38))</f>
        <v>0.67389743728692442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5776.0307742329278</v>
      </c>
      <c r="C40" s="44">
        <f>(B40*required_return)</f>
        <v>173.28092322698782</v>
      </c>
      <c r="D40" s="18">
        <f>B40+C40</f>
        <v>5949.3116974599152</v>
      </c>
      <c r="E40" s="14">
        <f>B40/3000</f>
        <v>1.925343591410976</v>
      </c>
      <c r="F40" s="14">
        <f>E40</f>
        <v>1.925343591410976</v>
      </c>
      <c r="G40" s="52">
        <f t="shared" si="21"/>
        <v>89.999999999999773</v>
      </c>
      <c r="H40" s="19"/>
      <c r="I40" s="19"/>
      <c r="J40" s="18">
        <f>D40+H40-I40</f>
        <v>5949.3116974599152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6199.3116974599152</v>
      </c>
      <c r="Q40" s="25">
        <f>(P40-(B3+SUM(H3:H39)))/(B3+SUM(H3:H39))</f>
        <v>0.72203102707219868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5949.3116974599152</v>
      </c>
      <c r="C41" s="44">
        <f>(B41*required_return)</f>
        <v>178.47935092379745</v>
      </c>
      <c r="D41" s="18">
        <f>B41+C41</f>
        <v>6127.7910483837122</v>
      </c>
      <c r="E41" s="14">
        <f>B41/3000</f>
        <v>1.983103899153305</v>
      </c>
      <c r="F41" s="14">
        <f>E41</f>
        <v>1.983103899153305</v>
      </c>
      <c r="G41" s="52">
        <f t="shared" si="21"/>
        <v>89.999999999999787</v>
      </c>
      <c r="H41" s="19"/>
      <c r="I41" s="19"/>
      <c r="J41" s="18">
        <f>D41+H41-I41</f>
        <v>6127.7910483837122</v>
      </c>
      <c r="K41" s="55">
        <f t="shared" si="22"/>
        <v>2.4999999999999998E-2</v>
      </c>
      <c r="L41" s="45"/>
      <c r="M41" s="47"/>
      <c r="N41" s="20"/>
      <c r="O41" s="18"/>
      <c r="P41" s="14">
        <f>P40+C41+H40</f>
        <v>6377.7910483837122</v>
      </c>
      <c r="Q41" s="25">
        <f>(P41-(B3+SUM(H3:H40)))/(B3+SUM(H3:H40))</f>
        <v>0.77160862455103119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6127.7910483837122</v>
      </c>
      <c r="C43" s="44">
        <f>(B43*required_return)</f>
        <v>183.83373145151137</v>
      </c>
      <c r="D43" s="14">
        <f>B43+C43</f>
        <v>6311.6247798352233</v>
      </c>
      <c r="E43" s="14">
        <f>B43/3000</f>
        <v>2.0425970161279041</v>
      </c>
      <c r="F43" s="14">
        <f>E43</f>
        <v>2.0425970161279041</v>
      </c>
      <c r="G43" s="53">
        <f>(D43-B43)/F43</f>
        <v>89.999999999999858</v>
      </c>
      <c r="H43" s="19"/>
      <c r="I43" s="19"/>
      <c r="J43" s="14">
        <f>D43+H43-I43</f>
        <v>6311.6247798352233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6561.6247798352233</v>
      </c>
      <c r="Q43" s="25">
        <f>(P43-(B3+SUM(H3:H41)))/(B3+SUM(H3:H41))</f>
        <v>0.8226735499542287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6311.6247798352233</v>
      </c>
      <c r="C44" s="44">
        <f>(B44*required_return)</f>
        <v>189.34874339505669</v>
      </c>
      <c r="D44" s="18">
        <f>B44+C44</f>
        <v>6500.9735232302801</v>
      </c>
      <c r="E44" s="14">
        <f>B44/3000</f>
        <v>2.1038749266117409</v>
      </c>
      <c r="F44" s="14">
        <f>E44</f>
        <v>2.1038749266117409</v>
      </c>
      <c r="G44" s="52">
        <f t="shared" ref="G44:G46" si="24">(D44-B44)/F44</f>
        <v>90.000000000000043</v>
      </c>
      <c r="H44" s="19"/>
      <c r="I44" s="19"/>
      <c r="J44" s="18">
        <f>D44+H44-I44</f>
        <v>6500.9735232302801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6750.9735232302801</v>
      </c>
      <c r="Q44" s="25">
        <f>(P44-(B3+SUM(H3:H43)))/(B3+SUM(H3:H43))</f>
        <v>0.87527042311952219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6500.9735232302801</v>
      </c>
      <c r="C45" s="44">
        <f>(B45*required_return)</f>
        <v>195.02920569690841</v>
      </c>
      <c r="D45" s="18">
        <f>B45+C45</f>
        <v>6696.0027289271884</v>
      </c>
      <c r="E45" s="14">
        <f>B45/3000</f>
        <v>2.1669911744100934</v>
      </c>
      <c r="F45" s="14">
        <f>E45</f>
        <v>2.1669911744100934</v>
      </c>
      <c r="G45" s="52">
        <f t="shared" si="24"/>
        <v>89.999999999999957</v>
      </c>
      <c r="H45" s="19"/>
      <c r="I45" s="19"/>
      <c r="J45" s="18">
        <f>D45+H45-I45</f>
        <v>6696.0027289271884</v>
      </c>
      <c r="K45" s="55">
        <f t="shared" si="25"/>
        <v>2.4999999999999998E-2</v>
      </c>
      <c r="L45" s="45"/>
      <c r="M45" s="47"/>
      <c r="N45" s="20"/>
      <c r="O45" s="18"/>
      <c r="P45" s="14">
        <f>P44+C45+H44</f>
        <v>6946.0027289271884</v>
      </c>
      <c r="Q45" s="25">
        <f>(P45-(B3+SUM(H3:H44)))/(B3+SUM(H3:H44))</f>
        <v>0.92944520247977458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6696.0027289271884</v>
      </c>
      <c r="C46" s="44">
        <f>(B46*required_return)</f>
        <v>200.88008186781565</v>
      </c>
      <c r="D46" s="18">
        <f>B46+C46</f>
        <v>6896.8828107950039</v>
      </c>
      <c r="E46" s="14">
        <f>B46/3000</f>
        <v>2.2320009096423963</v>
      </c>
      <c r="F46" s="14">
        <f>E46</f>
        <v>2.2320009096423963</v>
      </c>
      <c r="G46" s="52">
        <f t="shared" si="24"/>
        <v>89.999999999999943</v>
      </c>
      <c r="H46" s="19"/>
      <c r="I46" s="19"/>
      <c r="J46" s="18">
        <f>D46+H46-I46</f>
        <v>6896.8828107950039</v>
      </c>
      <c r="K46" s="55">
        <f t="shared" si="25"/>
        <v>2.5000000000000001E-2</v>
      </c>
      <c r="L46" s="45"/>
      <c r="M46" s="47"/>
      <c r="N46" s="20"/>
      <c r="O46" s="18"/>
      <c r="P46" s="14">
        <f>P45+C46+H45</f>
        <v>7146.8828107950039</v>
      </c>
      <c r="Q46" s="25">
        <f>(P46-(B3+SUM(H3:H45)))/(B3+SUM(H3:H45))</f>
        <v>0.98524522522083446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6896.8828107950039</v>
      </c>
      <c r="C48" s="44">
        <f>(B48*required_return)</f>
        <v>206.90648432385012</v>
      </c>
      <c r="D48" s="14">
        <f>B48+C48</f>
        <v>7103.7892951188542</v>
      </c>
      <c r="E48" s="14">
        <f>B48/3000</f>
        <v>2.2989609369316679</v>
      </c>
      <c r="F48" s="14">
        <f>E48</f>
        <v>2.2989609369316679</v>
      </c>
      <c r="G48" s="53">
        <f>(D48-B48)/F48</f>
        <v>90.000000000000057</v>
      </c>
      <c r="H48" s="19"/>
      <c r="I48" s="19"/>
      <c r="J48" s="14">
        <f>D48+H48-I48</f>
        <v>7103.7892951188542</v>
      </c>
      <c r="K48" s="55">
        <f>E48*75/B48</f>
        <v>2.4999999999999998E-2</v>
      </c>
      <c r="L48" s="45"/>
      <c r="M48" s="47"/>
      <c r="N48" s="20"/>
      <c r="O48" s="18"/>
      <c r="P48" s="14">
        <f>P46+C48+H46</f>
        <v>7353.7892951188542</v>
      </c>
      <c r="Q48" s="25">
        <f>(P48-(B3+SUM(H3:H46)))/(B3+SUM(H3:H46))</f>
        <v>1.0427192486441261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7103.7892951188542</v>
      </c>
      <c r="C49" s="44">
        <f>(B49*required_return)</f>
        <v>213.11367885356563</v>
      </c>
      <c r="D49" s="18">
        <f>B49+C49</f>
        <v>7316.9029739724201</v>
      </c>
      <c r="E49" s="14">
        <f>B49/3000</f>
        <v>2.3679297650396181</v>
      </c>
      <c r="F49" s="14">
        <f>E49</f>
        <v>2.3679297650396181</v>
      </c>
      <c r="G49" s="52">
        <f t="shared" ref="G49:G51" si="27">(D49-B49)/F49</f>
        <v>90.000000000000128</v>
      </c>
      <c r="H49" s="19"/>
      <c r="I49" s="19"/>
      <c r="J49" s="18">
        <f>D49+H49-I49</f>
        <v>7316.9029739724201</v>
      </c>
      <c r="K49" s="55">
        <f t="shared" ref="K49:K51" si="28">E49*75/B49</f>
        <v>2.5000000000000001E-2</v>
      </c>
      <c r="L49" s="45"/>
      <c r="M49" s="47"/>
      <c r="N49" s="20"/>
      <c r="O49" s="18"/>
      <c r="P49" s="14">
        <f>P48+C49+H48</f>
        <v>7566.9029739724201</v>
      </c>
      <c r="Q49" s="25">
        <f>(P49-(B3+SUM(H3:H48)))/(B3+SUM(H3:H48))</f>
        <v>1.1019174927701167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7316.9029739724201</v>
      </c>
      <c r="C50" s="44">
        <f>(B50*required_return)</f>
        <v>219.5070892191726</v>
      </c>
      <c r="D50" s="18">
        <f>B50+C50</f>
        <v>7536.4100631915926</v>
      </c>
      <c r="E50" s="14">
        <f>B50/3000</f>
        <v>2.4389676579908066</v>
      </c>
      <c r="F50" s="14">
        <f>E50</f>
        <v>2.4389676579908066</v>
      </c>
      <c r="G50" s="52">
        <f t="shared" si="27"/>
        <v>89.999999999999957</v>
      </c>
      <c r="H50" s="19"/>
      <c r="I50" s="19"/>
      <c r="J50" s="18">
        <f>D50+H50-I50</f>
        <v>7536.4100631915926</v>
      </c>
      <c r="K50" s="55">
        <f t="shared" si="28"/>
        <v>2.5000000000000001E-2</v>
      </c>
      <c r="L50" s="45"/>
      <c r="M50" s="47"/>
      <c r="N50" s="20"/>
      <c r="O50" s="18"/>
      <c r="P50" s="14">
        <f>P49+C50+H49</f>
        <v>7786.4100631915926</v>
      </c>
      <c r="Q50" s="25">
        <f>(P50-(B3+SUM(H3:H49)))/(B3+SUM(H3:H49))</f>
        <v>1.1628916842198869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7536.4100631915926</v>
      </c>
      <c r="C51" s="44">
        <f>(B51*required_return)</f>
        <v>226.09230189574777</v>
      </c>
      <c r="D51" s="18">
        <f>B51+C51</f>
        <v>7762.50236508734</v>
      </c>
      <c r="E51" s="14">
        <f>B51/3000</f>
        <v>2.5121366877305307</v>
      </c>
      <c r="F51" s="14">
        <f>E51</f>
        <v>2.5121366877305307</v>
      </c>
      <c r="G51" s="52">
        <f t="shared" si="27"/>
        <v>89.999999999999844</v>
      </c>
      <c r="H51" s="19"/>
      <c r="I51" s="19"/>
      <c r="J51" s="18">
        <f>D51+H51-I51</f>
        <v>7762.50236508734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8012.50236508734</v>
      </c>
      <c r="Q51" s="25">
        <f>(P51-(B3+SUM(H3:H50)))/(B3+SUM(H3:H50))</f>
        <v>1.2256951014131501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7762.50236508734</v>
      </c>
      <c r="C53" s="44">
        <f>(B53*required_return)</f>
        <v>232.87507095262018</v>
      </c>
      <c r="D53" s="14">
        <f>B53+C53</f>
        <v>7995.3774360399602</v>
      </c>
      <c r="E53" s="14">
        <f>B53/3000</f>
        <v>2.5875007883624468</v>
      </c>
      <c r="F53" s="14">
        <f>E53</f>
        <v>2.5875007883624468</v>
      </c>
      <c r="G53" s="53">
        <f>(D53-B53)/F53</f>
        <v>90.000000000000014</v>
      </c>
      <c r="H53" s="19"/>
      <c r="I53" s="19"/>
      <c r="J53" s="14">
        <f>D53+H53-I53</f>
        <v>7995.3774360399602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8245.3774360399602</v>
      </c>
      <c r="Q53" s="25">
        <f>(P53-(B3+SUM(H3:H51)))/(B3+SUM(H3:H51))</f>
        <v>1.2903826211222111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7995.3774360399602</v>
      </c>
      <c r="C54" s="44">
        <f>(B54*required_return)</f>
        <v>239.8613230811988</v>
      </c>
      <c r="D54" s="18">
        <f>B54+C54</f>
        <v>8235.2387591211591</v>
      </c>
      <c r="E54" s="14">
        <f>B54/3000</f>
        <v>2.6651258120133199</v>
      </c>
      <c r="F54" s="14">
        <f>E54</f>
        <v>2.6651258120133199</v>
      </c>
      <c r="G54" s="52">
        <f t="shared" ref="G54:G56" si="30">(D54-B54)/F54</f>
        <v>90.000000000000028</v>
      </c>
      <c r="H54" s="19"/>
      <c r="I54" s="19"/>
      <c r="J54" s="18">
        <f>D54+H54-I54</f>
        <v>8235.2387591211591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8485.2387591211591</v>
      </c>
      <c r="Q54" s="25">
        <f>(P54-(B3+SUM(H3:H53)))/(B3+SUM(H3:H53))</f>
        <v>1.3570107664225441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8235.2387591211591</v>
      </c>
      <c r="C55" s="44">
        <f>(B55*required_return)</f>
        <v>247.05716277363476</v>
      </c>
      <c r="D55" s="18">
        <f>B55+C55</f>
        <v>8482.2959218947944</v>
      </c>
      <c r="E55" s="14">
        <f>B55/3000</f>
        <v>2.7450795863737198</v>
      </c>
      <c r="F55" s="14">
        <f>E55</f>
        <v>2.7450795863737198</v>
      </c>
      <c r="G55" s="52">
        <f t="shared" si="30"/>
        <v>90.000000000000213</v>
      </c>
      <c r="H55" s="19"/>
      <c r="I55" s="19"/>
      <c r="J55" s="18">
        <f>D55+H55-I55</f>
        <v>8482.2959218947944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8732.2959218947944</v>
      </c>
      <c r="Q55" s="25">
        <f>(P55-(B3+SUM(H3:H54)))/(B3+SUM(H3:H54))</f>
        <v>1.4256377560818874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8482.2959218947944</v>
      </c>
      <c r="C56" s="44">
        <f>(B56*required_return)</f>
        <v>254.46887765684383</v>
      </c>
      <c r="D56" s="18">
        <f>B56+C56</f>
        <v>8736.7647995516381</v>
      </c>
      <c r="E56" s="14">
        <f>B56/3000</f>
        <v>2.8274319739649316</v>
      </c>
      <c r="F56" s="14">
        <f>E56</f>
        <v>2.8274319739649316</v>
      </c>
      <c r="G56" s="52">
        <f t="shared" si="30"/>
        <v>89.999999999999943</v>
      </c>
      <c r="H56" s="19"/>
      <c r="I56" s="19"/>
      <c r="J56" s="18">
        <f>D56+H56-I56</f>
        <v>8736.7647995516381</v>
      </c>
      <c r="K56" s="55">
        <f t="shared" si="31"/>
        <v>2.5000000000000001E-2</v>
      </c>
      <c r="L56" s="45"/>
      <c r="M56" s="48"/>
      <c r="N56" s="20"/>
      <c r="O56" s="18"/>
      <c r="P56" s="14">
        <f>P55+C56+H55</f>
        <v>8986.7647995516381</v>
      </c>
      <c r="Q56" s="25">
        <f>(P56-(B3+SUM(H3:H55)))/(B3+SUM(H3:H55))</f>
        <v>1.4963235554310106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8736.7647995516381</v>
      </c>
      <c r="C58" s="44">
        <f>(B58*required_return)</f>
        <v>262.10294398654912</v>
      </c>
      <c r="D58" s="14">
        <f>B58+C58</f>
        <v>8998.8677435381869</v>
      </c>
      <c r="E58" s="14">
        <f>B58/3000</f>
        <v>2.9122549331838794</v>
      </c>
      <c r="F58" s="14">
        <f>E58</f>
        <v>2.9122549331838794</v>
      </c>
      <c r="G58" s="53">
        <f>(D58-B58)/F58</f>
        <v>89.999999999999872</v>
      </c>
      <c r="H58" s="19"/>
      <c r="I58" s="19"/>
      <c r="J58" s="14">
        <f>D58+H58-I58</f>
        <v>8998.8677435381869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9248.8677435381869</v>
      </c>
      <c r="Q58" s="25">
        <f>(P58-(B3+SUM(H3:H56)))/(B3+SUM(H3:H56))</f>
        <v>1.5691299287606075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8998.8677435381869</v>
      </c>
      <c r="C59" s="44">
        <f>(B59*required_return)</f>
        <v>269.96603230614562</v>
      </c>
      <c r="D59" s="18">
        <f>B59+C59</f>
        <v>9268.8337758443322</v>
      </c>
      <c r="E59" s="14">
        <f>B59/3000</f>
        <v>2.9996225811793957</v>
      </c>
      <c r="F59" s="14">
        <f>E59</f>
        <v>2.9996225811793957</v>
      </c>
      <c r="G59" s="52">
        <f t="shared" ref="G59:G61" si="33">(D59-B59)/F59</f>
        <v>89.999999999999886</v>
      </c>
      <c r="H59" s="19"/>
      <c r="I59" s="19"/>
      <c r="J59" s="18">
        <f>D59+H59-I59</f>
        <v>9268.8337758443322</v>
      </c>
      <c r="K59" s="55">
        <f t="shared" ref="K59:K61" si="34">E59*75/B59</f>
        <v>2.5000000000000001E-2</v>
      </c>
      <c r="L59" s="45"/>
      <c r="M59" s="47"/>
      <c r="N59" s="20"/>
      <c r="O59" s="18"/>
      <c r="P59" s="14">
        <f>P58+C59+H58</f>
        <v>9518.8337758443322</v>
      </c>
      <c r="Q59" s="25">
        <f>(P59-(B3+SUM(H3:H58)))/(B3+SUM(H3:H58))</f>
        <v>1.6441204932900924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9268.8337758443322</v>
      </c>
      <c r="C60" s="44">
        <f>(B60*required_return)</f>
        <v>278.06501327532993</v>
      </c>
      <c r="D60" s="18">
        <f>B60+C60</f>
        <v>9546.898789119663</v>
      </c>
      <c r="E60" s="14">
        <f>B60/3000</f>
        <v>3.0896112586147773</v>
      </c>
      <c r="F60" s="14">
        <f>E60</f>
        <v>3.0896112586147773</v>
      </c>
      <c r="G60" s="52">
        <f t="shared" si="33"/>
        <v>90.00000000000027</v>
      </c>
      <c r="H60" s="19"/>
      <c r="I60" s="19"/>
      <c r="J60" s="18">
        <f>D60+H60-I60</f>
        <v>9546.898789119663</v>
      </c>
      <c r="K60" s="55">
        <f t="shared" si="34"/>
        <v>2.5000000000000001E-2</v>
      </c>
      <c r="L60" s="45"/>
      <c r="M60" s="47"/>
      <c r="N60" s="20"/>
      <c r="O60" s="18"/>
      <c r="P60" s="14">
        <f>P59+C60+H59</f>
        <v>9796.898789119663</v>
      </c>
      <c r="Q60" s="25">
        <f>(P60-(B3+SUM(H3:H59)))/(B3+SUM(H3:H59))</f>
        <v>1.721360774755462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9546.898789119663</v>
      </c>
      <c r="C61" s="44">
        <f>(B61*required_return)</f>
        <v>286.40696367358987</v>
      </c>
      <c r="D61" s="18">
        <f>B61+C61</f>
        <v>9833.3057527932524</v>
      </c>
      <c r="E61" s="14">
        <f>B61/3000</f>
        <v>3.182299596373221</v>
      </c>
      <c r="F61" s="14">
        <f>E61</f>
        <v>3.182299596373221</v>
      </c>
      <c r="G61" s="52">
        <f t="shared" si="33"/>
        <v>89.999999999999844</v>
      </c>
      <c r="H61" s="19"/>
      <c r="I61" s="19"/>
      <c r="J61" s="18">
        <f>D61+H61-I61</f>
        <v>9833.3057527932524</v>
      </c>
      <c r="K61" s="55">
        <f t="shared" si="34"/>
        <v>2.4999999999999998E-2</v>
      </c>
      <c r="L61" s="45"/>
      <c r="M61" s="48"/>
      <c r="N61" s="20"/>
      <c r="O61" s="18"/>
      <c r="P61" s="14">
        <f>P60+C61+H60</f>
        <v>10083.305752793252</v>
      </c>
      <c r="Q61" s="25">
        <f>(P61-(B3+SUM(H3:H60)))/(B3+SUM(H3:H60))</f>
        <v>1.8009182646647923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9833.3057527932524</v>
      </c>
      <c r="C63" s="44">
        <f>(B63*required_return)</f>
        <v>294.99917258379759</v>
      </c>
      <c r="D63" s="14">
        <f>B63+C63</f>
        <v>10128.30492537705</v>
      </c>
      <c r="E63" s="14">
        <f>B63/3000</f>
        <v>3.2777685842644173</v>
      </c>
      <c r="F63" s="14">
        <f>E63</f>
        <v>3.2777685842644173</v>
      </c>
      <c r="G63" s="53">
        <f>(D63-B63)/F63</f>
        <v>89.999999999999886</v>
      </c>
      <c r="H63" s="19"/>
      <c r="I63" s="19"/>
      <c r="J63" s="14">
        <f>D63+H63-I63</f>
        <v>10128.30492537705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10378.30492537705</v>
      </c>
      <c r="Q63" s="25">
        <f>(P63-(B3+SUM(H3:H61)))/(B3+SUM(H3:H61))</f>
        <v>1.8828624792714026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10128.30492537705</v>
      </c>
      <c r="C64" s="44">
        <f>(B64*required_return)</f>
        <v>303.84914776131149</v>
      </c>
      <c r="D64" s="18">
        <f>B64+C64</f>
        <v>10432.154073138361</v>
      </c>
      <c r="E64" s="14">
        <f>B64/3000</f>
        <v>3.3761016417923497</v>
      </c>
      <c r="F64" s="14">
        <f>E64</f>
        <v>3.3761016417923497</v>
      </c>
      <c r="G64" s="52">
        <f t="shared" ref="G64:G66" si="36">(D64-B64)/F64</f>
        <v>90.000000000000014</v>
      </c>
      <c r="H64" s="19"/>
      <c r="I64" s="19"/>
      <c r="J64" s="18">
        <f>D64+H64-I64</f>
        <v>10432.154073138361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10682.154073138361</v>
      </c>
      <c r="Q64" s="25">
        <f>(P64-(B3+SUM(H3:H63)))/(B3+SUM(H3:H63))</f>
        <v>1.9672650203162114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10432.154073138361</v>
      </c>
      <c r="C65" s="44">
        <f>(B65*required_return)</f>
        <v>312.96462219415082</v>
      </c>
      <c r="D65" s="18">
        <f>B65+C65</f>
        <v>10745.118695332512</v>
      </c>
      <c r="E65" s="14">
        <f>B65/3000</f>
        <v>3.4773846910461206</v>
      </c>
      <c r="F65" s="14">
        <f>E65</f>
        <v>3.4773846910461206</v>
      </c>
      <c r="G65" s="52">
        <f t="shared" si="36"/>
        <v>90.000000000000085</v>
      </c>
      <c r="H65" s="19"/>
      <c r="I65" s="19"/>
      <c r="J65" s="18">
        <f>D65+H65-I65</f>
        <v>10745.118695332512</v>
      </c>
      <c r="K65" s="55">
        <f t="shared" si="37"/>
        <v>2.4999999999999998E-2</v>
      </c>
      <c r="L65" s="45"/>
      <c r="M65" s="47"/>
      <c r="N65" s="20"/>
      <c r="O65" s="18"/>
      <c r="P65" s="14">
        <f>P64+C65+H64</f>
        <v>10995.118695332512</v>
      </c>
      <c r="Q65" s="25">
        <f>(P65-(B3+SUM(H3:H64)))/(B3+SUM(H3:H64))</f>
        <v>2.0541996375923643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10745.118695332512</v>
      </c>
      <c r="C66" s="44">
        <f>(B66*required_return)</f>
        <v>322.35356085997535</v>
      </c>
      <c r="D66" s="18">
        <f>B66+C66</f>
        <v>11067.472256192488</v>
      </c>
      <c r="E66" s="14">
        <f>B66/3000</f>
        <v>3.5817062317775039</v>
      </c>
      <c r="F66" s="14">
        <f>E66</f>
        <v>3.5817062317775039</v>
      </c>
      <c r="G66" s="52">
        <f t="shared" si="36"/>
        <v>90.000000000000156</v>
      </c>
      <c r="H66" s="19"/>
      <c r="I66" s="19"/>
      <c r="J66" s="18">
        <f>D66+H66-I66</f>
        <v>11067.472256192488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11317.472256192488</v>
      </c>
      <c r="Q66" s="25">
        <f>(P66-(B3+SUM(H3:H65)))/(B3+SUM(H3:H65))</f>
        <v>2.1437422933868024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11067.472256192488</v>
      </c>
      <c r="C68" s="44">
        <f>(B68*required_return)</f>
        <v>332.02416768577461</v>
      </c>
      <c r="D68" s="14">
        <f>B68+C68</f>
        <v>11399.496423878263</v>
      </c>
      <c r="E68" s="14">
        <f>B68/3000</f>
        <v>3.6891574187308294</v>
      </c>
      <c r="F68" s="14">
        <f>E68</f>
        <v>3.6891574187308294</v>
      </c>
      <c r="G68" s="53">
        <f>(D68-B68)/F68</f>
        <v>90.000000000000085</v>
      </c>
      <c r="H68" s="19"/>
      <c r="I68" s="19"/>
      <c r="J68" s="14">
        <f>D68+H68-I68</f>
        <v>11399.496423878263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11649.496423878263</v>
      </c>
      <c r="Q68" s="25">
        <f>(P68-(B3+SUM(H3:H66)))/(B3+SUM(H3:H66))</f>
        <v>2.2359712288550733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11399.496423878263</v>
      </c>
      <c r="C69" s="44">
        <f>(B69*required_return)</f>
        <v>341.98489271634787</v>
      </c>
      <c r="D69" s="18">
        <f>B69+C69</f>
        <v>11741.481316594611</v>
      </c>
      <c r="E69" s="14">
        <f>B69/3000</f>
        <v>3.7998321412927543</v>
      </c>
      <c r="F69" s="14">
        <f>E69</f>
        <v>3.7998321412927543</v>
      </c>
      <c r="G69" s="52">
        <f t="shared" ref="G69:G71" si="39">(D69-B69)/F69</f>
        <v>89.999999999999901</v>
      </c>
      <c r="H69" s="19"/>
      <c r="I69" s="19"/>
      <c r="J69" s="18">
        <f>D69+H69-I69</f>
        <v>11741.481316594611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11991.481316594611</v>
      </c>
      <c r="Q69" s="25">
        <f>(P69-(B3+SUM(H3:H68)))/(B3+SUM(H3:H68))</f>
        <v>2.3309670323873917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11741.481316594611</v>
      </c>
      <c r="C70" s="44">
        <f>(B70*required_return)</f>
        <v>352.2444394978383</v>
      </c>
      <c r="D70" s="18">
        <f>B70+C70</f>
        <v>12093.725756092448</v>
      </c>
      <c r="E70" s="14">
        <f>B70/3000</f>
        <v>3.9138271055315368</v>
      </c>
      <c r="F70" s="14">
        <f>E70</f>
        <v>3.9138271055315368</v>
      </c>
      <c r="G70" s="52">
        <f t="shared" si="39"/>
        <v>89.999999999999773</v>
      </c>
      <c r="H70" s="19"/>
      <c r="I70" s="19"/>
      <c r="J70" s="18">
        <f>D70+H70-I70</f>
        <v>12093.725756092448</v>
      </c>
      <c r="K70" s="55">
        <f t="shared" si="40"/>
        <v>2.5000000000000001E-2</v>
      </c>
      <c r="L70" s="45"/>
      <c r="M70" s="47"/>
      <c r="N70" s="20"/>
      <c r="O70" s="18"/>
      <c r="P70" s="14">
        <f>P69+C70+H69</f>
        <v>12343.725756092448</v>
      </c>
      <c r="Q70" s="25">
        <f>(P70-(B3+SUM(H3:H69)))/(B3+SUM(H3:H69))</f>
        <v>2.4288127100256802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12093.725756092448</v>
      </c>
      <c r="C71" s="44">
        <f>(B71*required_return)</f>
        <v>362.81177268277344</v>
      </c>
      <c r="D71" s="18">
        <f>B71+C71</f>
        <v>12456.537528775221</v>
      </c>
      <c r="E71" s="14">
        <f>B71/3000</f>
        <v>4.0312419186974831</v>
      </c>
      <c r="F71" s="14">
        <f>E71</f>
        <v>4.0312419186974831</v>
      </c>
      <c r="G71" s="52">
        <f t="shared" si="39"/>
        <v>89.999999999999915</v>
      </c>
      <c r="H71" s="19"/>
      <c r="I71" s="19"/>
      <c r="J71" s="18">
        <f>D71+H71-I71</f>
        <v>12456.537528775221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12706.537528775221</v>
      </c>
      <c r="Q71" s="25">
        <f>(P71-(B3+SUM(H3:H70)))/(B3+SUM(H3:H70))</f>
        <v>2.5295937579931169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12456.537528775221</v>
      </c>
      <c r="C73" s="44">
        <f>(B73*required_return)</f>
        <v>373.69612586325661</v>
      </c>
      <c r="D73" s="14">
        <f>B73+C73</f>
        <v>12830.233654638478</v>
      </c>
      <c r="E73" s="14">
        <f>B73/3000</f>
        <v>4.1521791762584073</v>
      </c>
      <c r="F73" s="14">
        <f>E73</f>
        <v>4.1521791762584073</v>
      </c>
      <c r="G73" s="53">
        <f>(D73-B73)/F73</f>
        <v>89.999999999999929</v>
      </c>
      <c r="H73" s="19"/>
      <c r="I73" s="19"/>
      <c r="J73" s="14">
        <f>D73+H73-I73</f>
        <v>12830.233654638478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13080.233654638478</v>
      </c>
      <c r="Q73" s="25">
        <f>(P73-(B3+SUM(H3:H71)))/(B3+SUM(H3:H71))</f>
        <v>2.633398237399577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12830.233654638478</v>
      </c>
      <c r="C74" s="44">
        <f>(B74*required_return)</f>
        <v>384.9070096391543</v>
      </c>
      <c r="D74" s="18">
        <f>B74+C74</f>
        <v>13215.140664277633</v>
      </c>
      <c r="E74" s="14">
        <f>B74/3000</f>
        <v>4.2767445515461588</v>
      </c>
      <c r="F74" s="14">
        <f>E74</f>
        <v>4.2767445515461588</v>
      </c>
      <c r="G74" s="52">
        <f t="shared" ref="G74:G76" si="42">(D74-B74)/F74</f>
        <v>90.000000000000199</v>
      </c>
      <c r="H74" s="19"/>
      <c r="I74" s="19"/>
      <c r="J74" s="18">
        <f>D74+H74-I74</f>
        <v>13215.140664277633</v>
      </c>
      <c r="K74" s="55">
        <f t="shared" ref="K74:K76" si="43">E74*75/B74</f>
        <v>2.5000000000000001E-2</v>
      </c>
      <c r="L74" s="45"/>
      <c r="M74" s="47"/>
      <c r="N74" s="20"/>
      <c r="O74" s="18"/>
      <c r="P74" s="14">
        <f>P73+C74+H73</f>
        <v>13465.140664277633</v>
      </c>
      <c r="Q74" s="25">
        <f>(P74-(B3+SUM(H3:H73)))/(B3+SUM(H3:H73))</f>
        <v>2.7403168511882314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13215.140664277633</v>
      </c>
      <c r="C75" s="44">
        <f>(B75*required_return)</f>
        <v>396.454219928329</v>
      </c>
      <c r="D75" s="18">
        <f>B75+C75</f>
        <v>13611.594884205962</v>
      </c>
      <c r="E75" s="14">
        <f>B75/3000</f>
        <v>4.405046888092544</v>
      </c>
      <c r="F75" s="14">
        <f>E75</f>
        <v>4.405046888092544</v>
      </c>
      <c r="G75" s="52">
        <f t="shared" si="42"/>
        <v>90.000000000000156</v>
      </c>
      <c r="H75" s="19"/>
      <c r="I75" s="19"/>
      <c r="J75" s="18">
        <f>D75+H75-I75</f>
        <v>13611.594884205962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13861.594884205962</v>
      </c>
      <c r="Q75" s="25">
        <f>(P75-(B3+SUM(H3:H74)))/(B3+SUM(H3:H74))</f>
        <v>2.8504430233905453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13611.594884205962</v>
      </c>
      <c r="C76" s="44">
        <f>(B76*required_return)</f>
        <v>408.34784652617884</v>
      </c>
      <c r="D76" s="18">
        <f>B76+C76</f>
        <v>14019.942730732142</v>
      </c>
      <c r="E76" s="14">
        <f>B76/3000</f>
        <v>4.5371982947353207</v>
      </c>
      <c r="F76" s="14">
        <f>E76</f>
        <v>4.5371982947353207</v>
      </c>
      <c r="G76" s="52">
        <f t="shared" si="42"/>
        <v>90.000000000000171</v>
      </c>
      <c r="H76" s="19"/>
      <c r="I76" s="19"/>
      <c r="J76" s="18">
        <f>D76+H76-I76</f>
        <v>14019.942730732142</v>
      </c>
      <c r="K76" s="55">
        <f t="shared" si="43"/>
        <v>2.5000000000000001E-2</v>
      </c>
      <c r="L76" s="45"/>
      <c r="M76" s="48"/>
      <c r="N76" s="20"/>
      <c r="O76" s="18"/>
      <c r="P76" s="14">
        <f>P75+C76+H75</f>
        <v>14269.942730732142</v>
      </c>
      <c r="Q76" s="25">
        <f>(P76-(B3+SUM(H3:H75)))/(B3+SUM(H3:H75))</f>
        <v>2.9638729807589286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14019.942730732142</v>
      </c>
      <c r="C78" s="44">
        <f>(B78*required_return)</f>
        <v>420.59828192196426</v>
      </c>
      <c r="D78" s="14">
        <f>B78+C78</f>
        <v>14440.541012654106</v>
      </c>
      <c r="E78" s="14">
        <f>B78/3000</f>
        <v>4.6733142435773809</v>
      </c>
      <c r="F78" s="14">
        <f>E78</f>
        <v>4.6733142435773809</v>
      </c>
      <c r="G78" s="53">
        <f>(D78-B78)/F78</f>
        <v>90.000000000000014</v>
      </c>
      <c r="H78" s="19"/>
      <c r="I78" s="19"/>
      <c r="J78" s="14">
        <f>D78+H78-I78</f>
        <v>14440.541012654106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14690.541012654106</v>
      </c>
      <c r="Q78" s="25">
        <f>(P78-(B3+SUM(H3:H76)))/(B3+SUM(H3:H76))</f>
        <v>3.0807058368483631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14440.541012654106</v>
      </c>
      <c r="C79" s="44">
        <f>(B79*required_return)</f>
        <v>433.2162303796232</v>
      </c>
      <c r="D79" s="18">
        <f>B79+C79</f>
        <v>14873.75724303373</v>
      </c>
      <c r="E79" s="14">
        <f>B79/3000</f>
        <v>4.8135136708847019</v>
      </c>
      <c r="F79" s="14">
        <f>E79</f>
        <v>4.8135136708847019</v>
      </c>
      <c r="G79" s="52">
        <f t="shared" ref="G79:G81" si="45">(D79-B79)/F79</f>
        <v>89.999999999999986</v>
      </c>
      <c r="H79" s="19"/>
      <c r="I79" s="19"/>
      <c r="J79" s="18">
        <f>D79+H79-I79</f>
        <v>14873.75724303373</v>
      </c>
      <c r="K79" s="55">
        <f t="shared" ref="K79:K81" si="46">E79*75/B79</f>
        <v>2.4999999999999998E-2</v>
      </c>
      <c r="L79" s="45"/>
      <c r="M79" s="47"/>
      <c r="N79" s="20"/>
      <c r="O79" s="18"/>
      <c r="P79" s="14">
        <f>P78+C79+H78</f>
        <v>15123.75724303373</v>
      </c>
      <c r="Q79" s="25">
        <f>(P79-(B3+SUM(H3:H78)))/(B3+SUM(H3:H78))</f>
        <v>3.2010436786204806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14873.75724303373</v>
      </c>
      <c r="C80" s="44">
        <f>(B80*required_return)</f>
        <v>446.21271729101187</v>
      </c>
      <c r="D80" s="18">
        <f>B80+C80</f>
        <v>15319.969960324741</v>
      </c>
      <c r="E80" s="14">
        <f>B80/3000</f>
        <v>4.9579190810112435</v>
      </c>
      <c r="F80" s="14">
        <f>E80</f>
        <v>4.9579190810112435</v>
      </c>
      <c r="G80" s="52">
        <f t="shared" si="45"/>
        <v>89.999999999999886</v>
      </c>
      <c r="H80" s="19"/>
      <c r="I80" s="19"/>
      <c r="J80" s="18">
        <f>D80+H80-I80</f>
        <v>15319.969960324741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15569.969960324741</v>
      </c>
      <c r="Q80" s="25">
        <f>(P80-(B3+SUM(H3:H79)))/(B3+SUM(H3:H79))</f>
        <v>3.3249916556457615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15319.969960324741</v>
      </c>
      <c r="C81" s="44">
        <f>(B81*required_return)</f>
        <v>459.5990988097422</v>
      </c>
      <c r="D81" s="18">
        <f>B81+C81</f>
        <v>15779.569059134483</v>
      </c>
      <c r="E81" s="14">
        <f>B81/3000</f>
        <v>5.10665665344158</v>
      </c>
      <c r="F81" s="14">
        <f>E81</f>
        <v>5.10665665344158</v>
      </c>
      <c r="G81" s="52">
        <f t="shared" si="45"/>
        <v>89.999999999999943</v>
      </c>
      <c r="H81" s="19"/>
      <c r="I81" s="19"/>
      <c r="J81" s="18">
        <f>D81+H81-I81</f>
        <v>15779.569059134483</v>
      </c>
      <c r="K81" s="55">
        <f t="shared" si="46"/>
        <v>2.4999999999999998E-2</v>
      </c>
      <c r="L81" s="45"/>
      <c r="M81" s="48"/>
      <c r="N81" s="20"/>
      <c r="O81" s="18"/>
      <c r="P81" s="14">
        <f>P80+C81+H80</f>
        <v>16029.569059134483</v>
      </c>
      <c r="Q81" s="25">
        <f>(P81-(B3+SUM(H3:H80)))/(B3+SUM(H3:H80))</f>
        <v>3.452658071981801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15779.569059134483</v>
      </c>
      <c r="C83" s="44">
        <f>(B83*required_return)</f>
        <v>473.38707177403444</v>
      </c>
      <c r="D83" s="14">
        <f>B83+C83</f>
        <v>16252.956130908517</v>
      </c>
      <c r="E83" s="14">
        <f>B83/3000</f>
        <v>5.2598563530448272</v>
      </c>
      <c r="F83" s="14">
        <f>E83</f>
        <v>5.2598563530448272</v>
      </c>
      <c r="G83" s="53">
        <f>(D83-B83)/F83</f>
        <v>89.999999999999872</v>
      </c>
      <c r="H83" s="19"/>
      <c r="I83" s="19"/>
      <c r="J83" s="14">
        <f>D83+H83-I83</f>
        <v>16252.956130908517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16502.956130908518</v>
      </c>
      <c r="Q83" s="25">
        <f>(P83-(B3+SUM(H3:H81)))/(B3+SUM(H3:H81))</f>
        <v>3.5841544808079218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16252.956130908517</v>
      </c>
      <c r="C84" s="44">
        <f>(B84*required_return)</f>
        <v>487.58868392725549</v>
      </c>
      <c r="D84" s="18">
        <f>B84+C84</f>
        <v>16740.544814835772</v>
      </c>
      <c r="E84" s="14">
        <f>B84/3000</f>
        <v>5.4176520436361724</v>
      </c>
      <c r="F84" s="14">
        <f>E84</f>
        <v>5.4176520436361724</v>
      </c>
      <c r="G84" s="52">
        <f t="shared" ref="G84:G86" si="48">(D84-B84)/F84</f>
        <v>89.999999999999957</v>
      </c>
      <c r="H84" s="19"/>
      <c r="I84" s="19"/>
      <c r="J84" s="18">
        <f>D84+H84-I84</f>
        <v>16740.544814835772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16990.544814835775</v>
      </c>
      <c r="Q84" s="25">
        <f>(P84-(B3+SUM(H3:H83)))/(B3+SUM(H3:H83))</f>
        <v>3.7195957818988266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16740.544814835772</v>
      </c>
      <c r="C85" s="44">
        <f>(B85*required_return)</f>
        <v>502.21634444507316</v>
      </c>
      <c r="D85" s="18">
        <f>B85+C85</f>
        <v>17242.761159280846</v>
      </c>
      <c r="E85" s="14">
        <f>B85/3000</f>
        <v>5.5801816049452571</v>
      </c>
      <c r="F85" s="14">
        <f>E85</f>
        <v>5.5801816049452571</v>
      </c>
      <c r="G85" s="52">
        <f t="shared" si="48"/>
        <v>90.000000000000213</v>
      </c>
      <c r="H85" s="19"/>
      <c r="I85" s="19"/>
      <c r="J85" s="18">
        <f>D85+H85-I85</f>
        <v>17242.761159280846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17492.76115928085</v>
      </c>
      <c r="Q85" s="25">
        <f>(P85-(B3+SUM(H3:H84)))/(B3+SUM(H3:H84))</f>
        <v>3.8591003220224582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17242.761159280846</v>
      </c>
      <c r="C86" s="44">
        <f>(B86*required_return)</f>
        <v>517.28283477842535</v>
      </c>
      <c r="D86" s="18">
        <f>B86+C86</f>
        <v>17760.043994059273</v>
      </c>
      <c r="E86" s="14">
        <f>B86/3000</f>
        <v>5.7475870530936151</v>
      </c>
      <c r="F86" s="14">
        <f>E86</f>
        <v>5.7475870530936151</v>
      </c>
      <c r="G86" s="52">
        <f t="shared" si="48"/>
        <v>90.000000000000298</v>
      </c>
      <c r="H86" s="19"/>
      <c r="I86" s="19"/>
      <c r="J86" s="18">
        <f>D86+H86-I86</f>
        <v>17760.043994059273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18010.043994059277</v>
      </c>
      <c r="Q86" s="25">
        <f>(P86-(B3+SUM(H3:H85)))/(B3+SUM(H3:H85))</f>
        <v>4.0027899983497992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17760.043994059273</v>
      </c>
      <c r="C88" s="44">
        <f>(B88*required_return)</f>
        <v>532.80131982177818</v>
      </c>
      <c r="D88" s="14">
        <f>B88+C88</f>
        <v>18292.845313881051</v>
      </c>
      <c r="E88" s="14">
        <f>B88/3000</f>
        <v>5.9200146646864242</v>
      </c>
      <c r="F88" s="14">
        <f>E88</f>
        <v>5.9200146646864242</v>
      </c>
      <c r="G88" s="53">
        <f>(D88-B88)/F88</f>
        <v>89.999999999999929</v>
      </c>
      <c r="H88" s="19"/>
      <c r="I88" s="19"/>
      <c r="J88" s="14">
        <f>D88+H88-I88</f>
        <v>18292.845313881051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18542.845313881055</v>
      </c>
      <c r="Q88" s="25">
        <f>(P88-(B3+SUM(H3:H86)))/(B3+SUM(H3:H86))</f>
        <v>4.1507903649669595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18292.845313881051</v>
      </c>
      <c r="C89" s="44">
        <f>(B89*required_return)</f>
        <v>548.78535941643156</v>
      </c>
      <c r="D89" s="18">
        <f>B89+C89</f>
        <v>18841.630673297481</v>
      </c>
      <c r="E89" s="14">
        <f>B89/3000</f>
        <v>6.0976151046270166</v>
      </c>
      <c r="F89" s="14">
        <f>E89</f>
        <v>6.0976151046270166</v>
      </c>
      <c r="G89" s="52">
        <f t="shared" ref="G89:G91" si="51">(D89-B89)/F89</f>
        <v>89.99999999999973</v>
      </c>
      <c r="H89" s="19"/>
      <c r="I89" s="19"/>
      <c r="J89" s="18">
        <f>D89+H89-I89</f>
        <v>18841.630673297481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19091.630673297484</v>
      </c>
      <c r="Q89" s="25">
        <f>(P89-(B3+SUM(H3:H88)))/(B3+SUM(H3:H88))</f>
        <v>4.3032307425826346</v>
      </c>
      <c r="R89" s="25">
        <f t="shared" ref="R89:R91" si="53">D89/B89-1</f>
        <v>2.9999999999999805E-2</v>
      </c>
    </row>
    <row r="90" spans="1:18" s="21" customFormat="1">
      <c r="A90" s="1">
        <f>A89+7</f>
        <v>45102</v>
      </c>
      <c r="B90" s="17">
        <f>D89+H89-N89</f>
        <v>18841.630673297481</v>
      </c>
      <c r="C90" s="44">
        <f>(B90*required_return)</f>
        <v>565.24892019892445</v>
      </c>
      <c r="D90" s="18">
        <f>B90+C90</f>
        <v>19406.879593496404</v>
      </c>
      <c r="E90" s="14">
        <f>B90/3000</f>
        <v>6.2805435577658271</v>
      </c>
      <c r="F90" s="14">
        <f>E90</f>
        <v>6.2805435577658271</v>
      </c>
      <c r="G90" s="52">
        <f t="shared" si="51"/>
        <v>89.999999999999744</v>
      </c>
      <c r="H90" s="19"/>
      <c r="I90" s="19"/>
      <c r="J90" s="18">
        <f>D90+H90-I90</f>
        <v>19406.879593496404</v>
      </c>
      <c r="K90" s="55">
        <f t="shared" si="52"/>
        <v>2.5000000000000001E-2</v>
      </c>
      <c r="L90" s="45"/>
      <c r="M90" s="47"/>
      <c r="N90" s="20"/>
      <c r="O90" s="18"/>
      <c r="P90" s="14">
        <f>P89+C90+H89</f>
        <v>19656.879593496407</v>
      </c>
      <c r="Q90" s="25">
        <f>(P90-(B3+SUM(H3:H89)))/(B3+SUM(H3:H89))</f>
        <v>4.4602443315267797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19406.879593496404</v>
      </c>
      <c r="C91" s="44">
        <f>(B91*required_return)</f>
        <v>582.20638780489207</v>
      </c>
      <c r="D91" s="18">
        <f>B91+C91</f>
        <v>19989.085981301294</v>
      </c>
      <c r="E91" s="14">
        <f>B91/3000</f>
        <v>6.4689598644988013</v>
      </c>
      <c r="F91" s="14">
        <f>E91</f>
        <v>6.4689598644988013</v>
      </c>
      <c r="G91" s="52">
        <f t="shared" si="51"/>
        <v>89.999999999999716</v>
      </c>
      <c r="H91" s="19"/>
      <c r="I91" s="19"/>
      <c r="J91" s="18">
        <f>D91+H91-I91</f>
        <v>19989.085981301294</v>
      </c>
      <c r="K91" s="55">
        <f t="shared" si="52"/>
        <v>2.4999999999999998E-2</v>
      </c>
      <c r="L91" s="45"/>
      <c r="M91" s="48"/>
      <c r="N91" s="20"/>
      <c r="O91" s="18"/>
      <c r="P91" s="14">
        <f>P90+C91+H90</f>
        <v>20239.085981301301</v>
      </c>
      <c r="Q91" s="25">
        <f>(P91-(B3+SUM(H3:H90)))/(B3+SUM(H3:H90))</f>
        <v>4.6219683281392507</v>
      </c>
      <c r="R91" s="25">
        <f t="shared" si="53"/>
        <v>2.9999999999999805E-2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19989.085981301294</v>
      </c>
      <c r="C93" s="44">
        <f>(B93*required_return)</f>
        <v>599.67257943903883</v>
      </c>
      <c r="D93" s="14">
        <f>B93+C93</f>
        <v>20588.758560740334</v>
      </c>
      <c r="E93" s="14">
        <f>B93/3000</f>
        <v>6.6630286604337643</v>
      </c>
      <c r="F93" s="14">
        <f>E93</f>
        <v>6.6630286604337643</v>
      </c>
      <c r="G93" s="53">
        <f>(D93-B93)/F93</f>
        <v>90.000000000000242</v>
      </c>
      <c r="H93" s="19"/>
      <c r="I93" s="19"/>
      <c r="J93" s="14">
        <f>D93+H93-I93</f>
        <v>20588.758560740334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20838.758560740342</v>
      </c>
      <c r="Q93" s="25">
        <f>(P93-(B3+SUM(H3:H91)))/(B3+SUM(H3:H91))</f>
        <v>4.7885440446500951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20588.758560740334</v>
      </c>
      <c r="C94" s="44">
        <f>(B94*required_return)</f>
        <v>617.66275682220999</v>
      </c>
      <c r="D94" s="18">
        <f>B94+C94</f>
        <v>21206.421317562545</v>
      </c>
      <c r="E94" s="14">
        <f>B94/3000</f>
        <v>6.8629195202467779</v>
      </c>
      <c r="F94" s="14">
        <f>E94</f>
        <v>6.8629195202467779</v>
      </c>
      <c r="G94" s="52">
        <f t="shared" ref="G94:G96" si="54">(D94-B94)/F94</f>
        <v>90.000000000000028</v>
      </c>
      <c r="H94" s="19"/>
      <c r="I94" s="19"/>
      <c r="J94" s="18">
        <f>D94+H94-I94</f>
        <v>21206.421317562545</v>
      </c>
      <c r="K94" s="55">
        <f t="shared" ref="K94:K96" si="55">E94*75/B94</f>
        <v>2.5000000000000001E-2</v>
      </c>
      <c r="L94" s="45"/>
      <c r="M94" s="47"/>
      <c r="N94" s="20"/>
      <c r="O94" s="18"/>
      <c r="P94" s="14">
        <f>P93+C94+H93</f>
        <v>21456.421317562552</v>
      </c>
      <c r="Q94" s="25">
        <f>(P94-(B3+SUM(H3:H93)))/(B3+SUM(H3:H93))</f>
        <v>4.9601170326562647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21206.421317562545</v>
      </c>
      <c r="C95" s="44">
        <f>(B95*required_return)</f>
        <v>636.19263952687629</v>
      </c>
      <c r="D95" s="18">
        <f>B95+C95</f>
        <v>21842.613957089419</v>
      </c>
      <c r="E95" s="14">
        <f>B95/3000</f>
        <v>7.0688071058541819</v>
      </c>
      <c r="F95" s="14">
        <f>E95</f>
        <v>7.0688071058541819</v>
      </c>
      <c r="G95" s="52">
        <f t="shared" si="54"/>
        <v>89.999999999999758</v>
      </c>
      <c r="H95" s="19"/>
      <c r="I95" s="19"/>
      <c r="J95" s="18">
        <f>D95+H95-I95</f>
        <v>21842.613957089419</v>
      </c>
      <c r="K95" s="55">
        <f t="shared" si="55"/>
        <v>2.5000000000000001E-2</v>
      </c>
      <c r="L95" s="45"/>
      <c r="M95" s="47"/>
      <c r="N95" s="20"/>
      <c r="O95" s="18"/>
      <c r="P95" s="14">
        <f>P94+C95+H94</f>
        <v>22092.613957089427</v>
      </c>
      <c r="Q95" s="25">
        <f>(P95-(B3+SUM(H3:H94)))/(B3+SUM(H3:H94))</f>
        <v>5.1368372103026188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21842.613957089419</v>
      </c>
      <c r="C96" s="44">
        <f>(B96*required_return)</f>
        <v>655.27841871268254</v>
      </c>
      <c r="D96" s="18">
        <f>B96+C96</f>
        <v>22497.892375802101</v>
      </c>
      <c r="E96" s="14">
        <f>B96/3000</f>
        <v>7.2808713190298064</v>
      </c>
      <c r="F96" s="14">
        <f>E96</f>
        <v>7.2808713190298064</v>
      </c>
      <c r="G96" s="52">
        <f t="shared" si="54"/>
        <v>89.999999999999886</v>
      </c>
      <c r="H96" s="19"/>
      <c r="I96" s="19"/>
      <c r="J96" s="18">
        <f>D96+H96-I96</f>
        <v>22497.892375802101</v>
      </c>
      <c r="K96" s="55">
        <f t="shared" si="55"/>
        <v>2.5000000000000001E-2</v>
      </c>
      <c r="L96" s="45"/>
      <c r="M96" s="48"/>
      <c r="N96" s="20"/>
      <c r="O96" s="18"/>
      <c r="P96" s="14">
        <f>P95+C96+H95</f>
        <v>22747.892375802108</v>
      </c>
      <c r="Q96" s="25">
        <f>(P96-(B3+SUM(H3:H95)))/(B3+SUM(H3:H95))</f>
        <v>5.3188589932783632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22497.892375802101</v>
      </c>
      <c r="C98" s="44">
        <f>(B98*required_return)</f>
        <v>674.93677127406306</v>
      </c>
      <c r="D98" s="14">
        <f>B98+C98</f>
        <v>23172.829147076165</v>
      </c>
      <c r="E98" s="14">
        <f>B98/3000</f>
        <v>7.4992974586007</v>
      </c>
      <c r="F98" s="14">
        <f>E98</f>
        <v>7.4992974586007</v>
      </c>
      <c r="G98" s="53">
        <f>(D98-B98)/F98</f>
        <v>90.000000000000142</v>
      </c>
      <c r="H98" s="19"/>
      <c r="I98" s="19"/>
      <c r="J98" s="14">
        <f>D98+H98-I98</f>
        <v>23172.829147076165</v>
      </c>
      <c r="K98" s="55">
        <f>E98*75/B98</f>
        <v>2.4999999999999998E-2</v>
      </c>
      <c r="L98" s="45"/>
      <c r="M98" s="47"/>
      <c r="N98" s="20"/>
      <c r="O98" s="18"/>
      <c r="P98" s="14">
        <f>P96+C98+H96</f>
        <v>23422.829147076172</v>
      </c>
      <c r="Q98" s="25">
        <f>(P98-(B3+SUM(H3:H96)))/(B3+SUM(H3:H96))</f>
        <v>5.5063414297433813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23172.829147076165</v>
      </c>
      <c r="C99" s="44">
        <f>(B99*required_return)</f>
        <v>695.1848744122849</v>
      </c>
      <c r="D99" s="18">
        <f>B99+C99</f>
        <v>23868.014021488449</v>
      </c>
      <c r="E99" s="14">
        <f>B99/3000</f>
        <v>7.7242763823587213</v>
      </c>
      <c r="F99" s="14">
        <f>E99</f>
        <v>7.7242763823587213</v>
      </c>
      <c r="G99" s="52">
        <f t="shared" ref="G99:G101" si="57">(D99-B99)/F99</f>
        <v>89.999999999999815</v>
      </c>
      <c r="H99" s="19"/>
      <c r="I99" s="19"/>
      <c r="J99" s="18">
        <f>D99+H99-I99</f>
        <v>23868.014021488449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24118.014021488456</v>
      </c>
      <c r="Q99" s="25">
        <f>(P99-(B3+SUM(H3:H98)))/(B3+SUM(H3:H98))</f>
        <v>5.6994483393023492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23868.014021488449</v>
      </c>
      <c r="C100" s="44">
        <f>(B100*required_return)</f>
        <v>716.04042064465341</v>
      </c>
      <c r="D100" s="18">
        <f>B100+C100</f>
        <v>24584.054442133103</v>
      </c>
      <c r="E100" s="14">
        <f>B100/3000</f>
        <v>7.956004673829483</v>
      </c>
      <c r="F100" s="14">
        <f>E100</f>
        <v>7.956004673829483</v>
      </c>
      <c r="G100" s="52">
        <f t="shared" si="57"/>
        <v>90.000000000000156</v>
      </c>
      <c r="H100" s="19"/>
      <c r="I100" s="19"/>
      <c r="J100" s="18">
        <f>D100+H100-I100</f>
        <v>24584.054442133103</v>
      </c>
      <c r="K100" s="55">
        <f t="shared" si="58"/>
        <v>2.4999999999999998E-2</v>
      </c>
      <c r="L100" s="45"/>
      <c r="M100" s="47"/>
      <c r="N100" s="20"/>
      <c r="O100" s="18"/>
      <c r="P100" s="14">
        <f>P99+C100+H99</f>
        <v>24834.054442133111</v>
      </c>
      <c r="Q100" s="25">
        <f>(P100-(B3+SUM(H3:H99)))/(B3+SUM(H3:H99))</f>
        <v>5.8983484561480859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24584.054442133103</v>
      </c>
      <c r="C101" s="44">
        <f>(B101*required_return)</f>
        <v>737.52163326399307</v>
      </c>
      <c r="D101" s="18">
        <f>B101+C101</f>
        <v>25321.576075397097</v>
      </c>
      <c r="E101" s="14">
        <f>B101/3000</f>
        <v>8.1946848140443684</v>
      </c>
      <c r="F101" s="14">
        <f>E101</f>
        <v>8.1946848140443684</v>
      </c>
      <c r="G101" s="52">
        <f t="shared" si="57"/>
        <v>90.000000000000085</v>
      </c>
      <c r="H101" s="19"/>
      <c r="I101" s="19"/>
      <c r="J101" s="18">
        <f>D101+H101-I101</f>
        <v>25321.576075397097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25571.576075397104</v>
      </c>
      <c r="Q101" s="25">
        <f>(P101-(B3+SUM(H3:H100)))/(B3+SUM(H3:H100))</f>
        <v>6.1032155764991955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25321.576075397097</v>
      </c>
      <c r="C103" s="44">
        <f>(B103*required_return)</f>
        <v>759.64728226191289</v>
      </c>
      <c r="D103" s="14">
        <f>B103+C103</f>
        <v>26081.223357659012</v>
      </c>
      <c r="E103" s="14">
        <f>B103/3000</f>
        <v>8.440525358465699</v>
      </c>
      <c r="F103" s="14">
        <f>E103</f>
        <v>8.440525358465699</v>
      </c>
      <c r="G103" s="53">
        <f>(D103-B103)/F103</f>
        <v>90.000000000000171</v>
      </c>
      <c r="H103" s="19"/>
      <c r="I103" s="19"/>
      <c r="J103" s="14">
        <f>D103+H103-I103</f>
        <v>26081.223357659012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26331.223357659019</v>
      </c>
      <c r="Q103" s="25">
        <f>(P103-(B3+SUM(H3:H101)))/(B3+SUM(H3:H101))</f>
        <v>6.3142287104608386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26081.223357659012</v>
      </c>
      <c r="C104" s="44">
        <f>(B104*required_return)</f>
        <v>782.43670072977034</v>
      </c>
      <c r="D104" s="18">
        <f>B104+C104</f>
        <v>26863.660058388781</v>
      </c>
      <c r="E104" s="14">
        <f>B104/3000</f>
        <v>8.6937411192196699</v>
      </c>
      <c r="F104" s="14">
        <f>E104</f>
        <v>8.6937411192196699</v>
      </c>
      <c r="G104" s="52">
        <f t="shared" ref="G104:G106" si="60">(D104-B104)/F104</f>
        <v>89.999999999999929</v>
      </c>
      <c r="H104" s="19"/>
      <c r="I104" s="19"/>
      <c r="J104" s="18">
        <f>D104+H104-I104</f>
        <v>26863.660058388781</v>
      </c>
      <c r="K104" s="55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27113.660058388788</v>
      </c>
      <c r="Q104" s="25">
        <f>(P104-(B3+SUM(H3:H103)))/(B3+SUM(H3:H103))</f>
        <v>6.5315722384413304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26863.660058388781</v>
      </c>
      <c r="C105" s="44">
        <f>(B105*required_return)</f>
        <v>805.90980175166339</v>
      </c>
      <c r="D105" s="18">
        <f>B105+C105</f>
        <v>27669.569860140444</v>
      </c>
      <c r="E105" s="14">
        <f>B105/3000</f>
        <v>8.9545533527962604</v>
      </c>
      <c r="F105" s="14">
        <f>E105</f>
        <v>8.9545533527962604</v>
      </c>
      <c r="G105" s="52">
        <f t="shared" si="60"/>
        <v>89.999999999999901</v>
      </c>
      <c r="H105" s="19"/>
      <c r="I105" s="19"/>
      <c r="J105" s="18">
        <f>D105+H105-I105</f>
        <v>27669.569860140444</v>
      </c>
      <c r="K105" s="55">
        <f t="shared" si="61"/>
        <v>2.5000000000000001E-2</v>
      </c>
      <c r="L105" s="45"/>
      <c r="M105" s="19"/>
      <c r="N105" s="20"/>
      <c r="O105" s="18"/>
      <c r="P105" s="14">
        <f>P104+C105+H104</f>
        <v>27919.569860140451</v>
      </c>
      <c r="Q105" s="25">
        <f>(P105-(B3+SUM(H3:H104)))/(B3+SUM(H3:H104))</f>
        <v>6.7554360722612365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27669.569860140444</v>
      </c>
      <c r="C106" s="44">
        <f>(B106*required_return)</f>
        <v>830.08709580421328</v>
      </c>
      <c r="D106" s="18">
        <f>B106+C106</f>
        <v>28499.656955944658</v>
      </c>
      <c r="E106" s="14">
        <f>B106/3000</f>
        <v>9.2231899533801478</v>
      </c>
      <c r="F106" s="14">
        <f>E106</f>
        <v>9.2231899533801478</v>
      </c>
      <c r="G106" s="52">
        <f t="shared" si="60"/>
        <v>90.000000000000099</v>
      </c>
      <c r="H106" s="19"/>
      <c r="I106" s="19"/>
      <c r="J106" s="18">
        <f>D106+H106-I106</f>
        <v>28499.656955944658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28749.656955944665</v>
      </c>
      <c r="Q106" s="25">
        <f>(P106-(B3+SUM(H3:H105)))/(B3+SUM(H3:H105))</f>
        <v>6.9860158210957399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28499.656955944658</v>
      </c>
      <c r="C108" s="44">
        <f>(B108*required_return)</f>
        <v>854.98970867833975</v>
      </c>
      <c r="D108" s="14">
        <f>B108+C108</f>
        <v>29354.646664622996</v>
      </c>
      <c r="E108" s="14">
        <f>B108/3000</f>
        <v>9.4998856519815522</v>
      </c>
      <c r="F108" s="14">
        <f>E108</f>
        <v>9.4998856519815522</v>
      </c>
      <c r="G108" s="53">
        <f>(D108-B108)/F108</f>
        <v>89.999999999999872</v>
      </c>
      <c r="H108" s="19"/>
      <c r="I108" s="19"/>
      <c r="J108" s="14">
        <f>D108+H108-I108</f>
        <v>29354.646664622996</v>
      </c>
      <c r="K108" s="55">
        <f>E108*75/B108</f>
        <v>2.4999999999999998E-2</v>
      </c>
      <c r="L108" s="45"/>
      <c r="M108" s="47"/>
      <c r="N108" s="20"/>
      <c r="O108" s="18"/>
      <c r="P108" s="14">
        <f>P106+C108+H106</f>
        <v>29604.646664623004</v>
      </c>
      <c r="Q108" s="25">
        <f>(P108-(B3+SUM(H3:H106)))/(B3+SUM(H3:H106))</f>
        <v>7.2235129623952785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29354.646664622996</v>
      </c>
      <c r="C109" s="44">
        <f>(B109*required_return)</f>
        <v>880.63939993868985</v>
      </c>
      <c r="D109" s="18">
        <f>B109+C109</f>
        <v>30235.286064561686</v>
      </c>
      <c r="E109" s="14">
        <f>B109/3000</f>
        <v>9.7848822215409985</v>
      </c>
      <c r="F109" s="14">
        <f>E109</f>
        <v>9.7848822215409985</v>
      </c>
      <c r="G109" s="52">
        <f t="shared" ref="G109:G111" si="63">(D109-B109)/F109</f>
        <v>89.999999999999929</v>
      </c>
      <c r="H109" s="19"/>
      <c r="I109" s="19"/>
      <c r="J109" s="18">
        <f>D109+H109-I109</f>
        <v>30235.286064561686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30485.286064561693</v>
      </c>
      <c r="Q109" s="25">
        <f>(P109-(B3+SUM(H3:H108)))/(B3+SUM(H3:H108))</f>
        <v>7.468135017933804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30235.286064561686</v>
      </c>
      <c r="C110" s="44">
        <f>(B110*required_return)</f>
        <v>907.05858193685049</v>
      </c>
      <c r="D110" s="18">
        <f>B110+C110</f>
        <v>31142.344646498535</v>
      </c>
      <c r="E110" s="14">
        <f>B110/3000</f>
        <v>10.078428688187229</v>
      </c>
      <c r="F110" s="14">
        <f>E110</f>
        <v>10.078428688187229</v>
      </c>
      <c r="G110" s="52">
        <f t="shared" si="63"/>
        <v>89.999999999999929</v>
      </c>
      <c r="H110" s="19"/>
      <c r="I110" s="19"/>
      <c r="J110" s="18">
        <f>D110+H110-I110</f>
        <v>31142.344646498535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31392.344646498543</v>
      </c>
      <c r="Q110" s="25">
        <f>(P110-(B3+SUM(H3:H109)))/(B3+SUM(H3:H109))</f>
        <v>7.720095735138484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31142.344646498535</v>
      </c>
      <c r="C111" s="44">
        <f>(B111*required_return)</f>
        <v>934.27033939495607</v>
      </c>
      <c r="D111" s="18">
        <f>B111+C111</f>
        <v>32076.614985893491</v>
      </c>
      <c r="E111" s="14">
        <f>B111/3000</f>
        <v>10.380781548832845</v>
      </c>
      <c r="F111" s="14">
        <f>E111</f>
        <v>10.380781548832845</v>
      </c>
      <c r="G111" s="52">
        <f t="shared" si="63"/>
        <v>89.999999999999986</v>
      </c>
      <c r="H111" s="19"/>
      <c r="I111" s="19"/>
      <c r="J111" s="18">
        <f>D111+H111-I111</f>
        <v>32076.614985893491</v>
      </c>
      <c r="K111" s="55">
        <f t="shared" si="64"/>
        <v>2.5000000000000001E-2</v>
      </c>
      <c r="L111" s="45"/>
      <c r="M111" s="48"/>
      <c r="N111" s="20"/>
      <c r="O111" s="18"/>
      <c r="P111" s="14">
        <f>P110+C111+H110</f>
        <v>32326.614985893499</v>
      </c>
      <c r="Q111" s="25">
        <f>(P111-(B3+SUM(H3:H110)))/(B3+SUM(H3:H110))</f>
        <v>7.9796152738593049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32076.614985893491</v>
      </c>
      <c r="C113" s="44">
        <f>(B113*required_return)</f>
        <v>962.29844957680473</v>
      </c>
      <c r="D113" s="14">
        <f>B113+C113</f>
        <v>33038.913435470298</v>
      </c>
      <c r="E113" s="14">
        <f>B113/3000</f>
        <v>10.69220499529783</v>
      </c>
      <c r="F113" s="14">
        <f>E113</f>
        <v>10.69220499529783</v>
      </c>
      <c r="G113" s="53">
        <f>(D113-B113)/F113</f>
        <v>90.000000000000199</v>
      </c>
      <c r="H113" s="19"/>
      <c r="I113" s="19"/>
      <c r="J113" s="14">
        <f>D113+H113-I113</f>
        <v>33038.913435470298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33288.913435470306</v>
      </c>
      <c r="Q113" s="25">
        <f>(P113-(B3+SUM(H3:H111)))/(B3+SUM(H3:H111))</f>
        <v>8.2469203987417519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33038.913435470298</v>
      </c>
      <c r="C114" s="44">
        <f>(B114*required_return)</f>
        <v>991.16740306410895</v>
      </c>
      <c r="D114" s="18">
        <f>B114+C114</f>
        <v>34030.080838534406</v>
      </c>
      <c r="E114" s="14">
        <f>B114/3000</f>
        <v>11.012971145156767</v>
      </c>
      <c r="F114" s="14">
        <f>E114</f>
        <v>11.012971145156767</v>
      </c>
      <c r="G114" s="52">
        <f t="shared" ref="G114:G116" si="66">(D114-B114)/F114</f>
        <v>89.999999999999901</v>
      </c>
      <c r="H114" s="19"/>
      <c r="I114" s="19"/>
      <c r="J114" s="18">
        <f>D114+H114-I114</f>
        <v>34030.080838534406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34280.080838534413</v>
      </c>
      <c r="Q114" s="25">
        <f>(P114-(B3+SUM(H3:H113)))/(B3+SUM(H3:H113))</f>
        <v>8.5222446773706704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34030.080838534406</v>
      </c>
      <c r="C115" s="44">
        <f>(B115*required_return)</f>
        <v>1020.9024251560321</v>
      </c>
      <c r="D115" s="18">
        <f>B115+C115</f>
        <v>35050.983263690439</v>
      </c>
      <c r="E115" s="14">
        <f>B115/3000</f>
        <v>11.343360279511469</v>
      </c>
      <c r="F115" s="14">
        <f>E115</f>
        <v>11.343360279511469</v>
      </c>
      <c r="G115" s="52">
        <f t="shared" si="66"/>
        <v>90.000000000000085</v>
      </c>
      <c r="H115" s="19"/>
      <c r="I115" s="19"/>
      <c r="J115" s="18">
        <f>D115+H115-I115</f>
        <v>35050.983263690439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35300.983263690447</v>
      </c>
      <c r="Q115" s="25">
        <f>(P115-(B3+SUM(H3:H114)))/(B3+SUM(H3:H114))</f>
        <v>8.8058286843584579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35050.983263690439</v>
      </c>
      <c r="C116" s="44">
        <f>(B116*required_return)</f>
        <v>1051.5294979107132</v>
      </c>
      <c r="D116" s="18">
        <f>B116+C116</f>
        <v>36102.512761601152</v>
      </c>
      <c r="E116" s="14">
        <f>B116/3000</f>
        <v>11.683661087896812</v>
      </c>
      <c r="F116" s="14">
        <f>E116</f>
        <v>11.683661087896812</v>
      </c>
      <c r="G116" s="52">
        <f t="shared" si="66"/>
        <v>89.999999999999986</v>
      </c>
      <c r="H116" s="19"/>
      <c r="I116" s="19"/>
      <c r="J116" s="18">
        <f>D116+H116-I116</f>
        <v>36102.512761601152</v>
      </c>
      <c r="K116" s="55">
        <f t="shared" si="67"/>
        <v>2.4999999999999998E-2</v>
      </c>
      <c r="L116" s="45"/>
      <c r="M116" s="48"/>
      <c r="N116" s="20"/>
      <c r="O116" s="18"/>
      <c r="P116" s="14">
        <f>P115+C116+H115</f>
        <v>36352.51276160116</v>
      </c>
      <c r="Q116" s="25">
        <f>(P116-(B3+SUM(H3:H115)))/(B3+SUM(H3:H115))</f>
        <v>9.097920211555877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36102.512761601152</v>
      </c>
      <c r="C118" s="44">
        <f>(B118*required_return)</f>
        <v>1083.0753828480345</v>
      </c>
      <c r="D118" s="14">
        <f>B118+C118</f>
        <v>37185.58814444919</v>
      </c>
      <c r="E118" s="14">
        <f>B118/3000</f>
        <v>12.034170920533718</v>
      </c>
      <c r="F118" s="14">
        <f>E118</f>
        <v>12.034170920533718</v>
      </c>
      <c r="G118" s="53">
        <f>(D118-B118)/F118</f>
        <v>90.000000000000227</v>
      </c>
      <c r="H118" s="19"/>
      <c r="I118" s="19"/>
      <c r="J118" s="14">
        <f>D118+H118-I118</f>
        <v>37185.58814444919</v>
      </c>
      <c r="K118" s="55">
        <f>E118*75/B118</f>
        <v>2.5000000000000001E-2</v>
      </c>
      <c r="L118" s="50"/>
      <c r="M118" s="49"/>
      <c r="N118" s="31"/>
      <c r="O118" s="32"/>
      <c r="P118" s="30">
        <f>P116+C118+H116</f>
        <v>37435.588144449197</v>
      </c>
      <c r="Q118" s="35">
        <f>(P118-(B3+SUM(H3:H116)))/(B3+SUM(H3:H116))</f>
        <v>9.3987744845692216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37185.58814444919</v>
      </c>
      <c r="C119" s="44">
        <f>(B119*required_return)</f>
        <v>1115.5676443334758</v>
      </c>
      <c r="D119" s="18">
        <f>B119+C119</f>
        <v>38301.155788782664</v>
      </c>
      <c r="E119" s="14">
        <f>B119/3000</f>
        <v>12.39519604814973</v>
      </c>
      <c r="F119" s="14">
        <f>E119</f>
        <v>12.39519604814973</v>
      </c>
      <c r="G119" s="52">
        <f t="shared" ref="G119:G121" si="69">(D119-B119)/F119</f>
        <v>89.999999999999872</v>
      </c>
      <c r="H119" s="19"/>
      <c r="I119" s="19"/>
      <c r="J119" s="18">
        <f>D119+H119-I119</f>
        <v>38301.155788782664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38551.155788782671</v>
      </c>
      <c r="Q119" s="25">
        <f>(P119-(B3+SUM(H3:H118)))/(B3+SUM(H3:H118))</f>
        <v>9.7086543857729648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38301.155788782664</v>
      </c>
      <c r="C120" s="44">
        <f>(B120*required_return)</f>
        <v>1149.0346736634799</v>
      </c>
      <c r="D120" s="18">
        <f>B120+C120</f>
        <v>39450.190462446146</v>
      </c>
      <c r="E120" s="14">
        <f>B120/3000</f>
        <v>12.767051929594221</v>
      </c>
      <c r="F120" s="14">
        <f>E120</f>
        <v>12.767051929594221</v>
      </c>
      <c r="G120" s="52">
        <f t="shared" si="69"/>
        <v>90.000000000000171</v>
      </c>
      <c r="H120" s="19"/>
      <c r="I120" s="19"/>
      <c r="J120" s="18">
        <f>D120+H120-I120</f>
        <v>39450.190462446146</v>
      </c>
      <c r="K120" s="55">
        <f t="shared" si="70"/>
        <v>2.4999999999999998E-2</v>
      </c>
      <c r="L120" s="45"/>
      <c r="M120" s="47"/>
      <c r="N120" s="20"/>
      <c r="O120" s="18"/>
      <c r="P120" s="14">
        <f>P119+C120+H119</f>
        <v>39700.190462446153</v>
      </c>
      <c r="Q120" s="25">
        <f>(P120-(B3+SUM(H3:H119)))/(B3+SUM(H3:H119))</f>
        <v>10.02783068401282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39450.190462446146</v>
      </c>
      <c r="C121" s="44">
        <f>(B121*required_return)</f>
        <v>1183.5057138733844</v>
      </c>
      <c r="D121" s="18">
        <f>B121+C121</f>
        <v>40633.696176319529</v>
      </c>
      <c r="E121" s="14">
        <f>B121/3000</f>
        <v>13.150063487482049</v>
      </c>
      <c r="F121" s="14">
        <f>E121</f>
        <v>13.150063487482049</v>
      </c>
      <c r="G121" s="52">
        <f t="shared" si="69"/>
        <v>89.999999999999872</v>
      </c>
      <c r="H121" s="19"/>
      <c r="I121" s="19"/>
      <c r="J121" s="18">
        <f>D121+H121-I121</f>
        <v>40633.696176319529</v>
      </c>
      <c r="K121" s="55">
        <f t="shared" si="70"/>
        <v>2.5000000000000001E-2</v>
      </c>
      <c r="L121" s="51"/>
      <c r="M121" s="48"/>
      <c r="N121" s="22"/>
      <c r="O121" s="34"/>
      <c r="P121" s="36">
        <f>P120+C121+H120</f>
        <v>40883.696176319536</v>
      </c>
      <c r="Q121" s="37">
        <f>(P121-(B3+SUM(H3:H120)))/(B3+SUM(H3:H120))</f>
        <v>10.356582271199871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40633.696176319529</v>
      </c>
      <c r="C123" s="44">
        <f>(B123*required_return)</f>
        <v>1219.0108852895858</v>
      </c>
      <c r="D123" s="14">
        <f>B123+C123</f>
        <v>41852.707061609115</v>
      </c>
      <c r="E123" s="14">
        <f>B123/3000</f>
        <v>13.544565392106509</v>
      </c>
      <c r="F123" s="14">
        <f>E123</f>
        <v>13.544565392106509</v>
      </c>
      <c r="G123" s="53">
        <f>(D123-B123)/F123</f>
        <v>90.000000000000043</v>
      </c>
      <c r="H123" s="19"/>
      <c r="I123" s="19"/>
      <c r="J123" s="14">
        <f>D123+H123-I123</f>
        <v>41852.707061609115</v>
      </c>
      <c r="K123" s="55">
        <f>E123*75/B123</f>
        <v>2.4999999999999998E-2</v>
      </c>
      <c r="L123" s="45"/>
      <c r="M123" s="47"/>
      <c r="N123" s="20"/>
      <c r="O123" s="18"/>
      <c r="P123" s="14">
        <f>P121+C123+H121</f>
        <v>42102.707061609122</v>
      </c>
      <c r="Q123" s="25">
        <f>(P123-(B108+SUM(H108:H121)))/(B108+SUM(H108:H121))</f>
        <v>0.47730574886190147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41852.707061609115</v>
      </c>
      <c r="C124" s="44">
        <f>(B124*required_return)</f>
        <v>1255.5812118482734</v>
      </c>
      <c r="D124" s="18">
        <f>B124+C124</f>
        <v>43108.288273457387</v>
      </c>
      <c r="E124" s="14">
        <f>B124/3000</f>
        <v>13.950902353869704</v>
      </c>
      <c r="F124" s="14">
        <f>E124</f>
        <v>13.950902353869704</v>
      </c>
      <c r="G124" s="52">
        <f t="shared" ref="G124:G126" si="72">(D124-B124)/F124</f>
        <v>89.999999999999886</v>
      </c>
      <c r="H124" s="19"/>
      <c r="I124" s="19"/>
      <c r="J124" s="18">
        <f>D124+H124-I124</f>
        <v>43108.288273457387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43358.288273457394</v>
      </c>
      <c r="Q124" s="25">
        <f>(P124-(B108+SUM(H108:H123)))/(B108+SUM(H108:H123))</f>
        <v>0.52136176026544834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43108.288273457387</v>
      </c>
      <c r="C125" s="44">
        <f>(B125*required_return)</f>
        <v>1293.2486482037216</v>
      </c>
      <c r="D125" s="18">
        <f>B125+C125</f>
        <v>44401.536921661107</v>
      </c>
      <c r="E125" s="14">
        <f>B125/3000</f>
        <v>14.369429424485796</v>
      </c>
      <c r="F125" s="14">
        <f>E125</f>
        <v>14.369429424485796</v>
      </c>
      <c r="G125" s="52">
        <f t="shared" si="72"/>
        <v>89.999999999999901</v>
      </c>
      <c r="H125" s="19"/>
      <c r="I125" s="19"/>
      <c r="J125" s="18">
        <f>D125+H125-I125</f>
        <v>44401.536921661107</v>
      </c>
      <c r="K125" s="55">
        <f t="shared" si="73"/>
        <v>2.5000000000000005E-2</v>
      </c>
      <c r="L125" s="45"/>
      <c r="M125" s="47"/>
      <c r="N125" s="20"/>
      <c r="O125" s="18"/>
      <c r="P125" s="14">
        <f>P124+C125+H124</f>
        <v>44651.536921661114</v>
      </c>
      <c r="Q125" s="25">
        <f>(P125-(B108+SUM(H108:H124)))/(B108+SUM(H108:H124))</f>
        <v>0.56673945201110165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44401.536921661107</v>
      </c>
      <c r="C126" s="44">
        <f>(B126*required_return)</f>
        <v>1332.0461076498332</v>
      </c>
      <c r="D126" s="18">
        <f>B126+C126</f>
        <v>45733.583029310939</v>
      </c>
      <c r="E126" s="14">
        <f>B126/3000</f>
        <v>14.800512307220369</v>
      </c>
      <c r="F126" s="14">
        <f>E126</f>
        <v>14.800512307220369</v>
      </c>
      <c r="G126" s="52">
        <f t="shared" si="72"/>
        <v>89.999999999999929</v>
      </c>
      <c r="H126" s="19"/>
      <c r="I126" s="19"/>
      <c r="J126" s="18">
        <f>D126+H126-I126</f>
        <v>45733.583029310939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45983.583029310947</v>
      </c>
      <c r="Q126" s="25">
        <f>(P126-(B108+SUM(H108:H125)))/(B108+SUM(H108:H125))</f>
        <v>0.61347847450912452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45733.583029310939</v>
      </c>
      <c r="C128" s="44">
        <f>(B128*required_return)</f>
        <v>1372.0074908793281</v>
      </c>
      <c r="D128" s="14">
        <f>B128+C128</f>
        <v>47105.590520190264</v>
      </c>
      <c r="E128" s="14">
        <f>B128/3000</f>
        <v>15.244527676436979</v>
      </c>
      <c r="F128" s="14">
        <f>E128</f>
        <v>15.244527676436979</v>
      </c>
      <c r="G128" s="53">
        <f>(D128-B128)/F128</f>
        <v>89.999999999999787</v>
      </c>
      <c r="H128" s="19"/>
      <c r="I128" s="19"/>
      <c r="J128" s="14">
        <f>D128+H128-I128</f>
        <v>47105.590520190264</v>
      </c>
      <c r="K128" s="55">
        <f>E128*75/B128</f>
        <v>2.5000000000000001E-2</v>
      </c>
      <c r="L128" s="45"/>
      <c r="M128" s="47"/>
      <c r="N128" s="20"/>
      <c r="O128" s="18"/>
      <c r="P128" s="14">
        <f>P126+C128+H126</f>
        <v>47355.590520190271</v>
      </c>
      <c r="Q128" s="25">
        <f>(P128-(B108+SUM(H108:H126)))/(B108+SUM(H108:H126))</f>
        <v>0.66161966768208802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47105.590520190264</v>
      </c>
      <c r="C129" s="44">
        <f>(B129*required_return)</f>
        <v>1413.1677156057078</v>
      </c>
      <c r="D129" s="18">
        <f>B129+C129</f>
        <v>48518.758235795969</v>
      </c>
      <c r="E129" s="14">
        <f>B129/3000</f>
        <v>15.701863506730088</v>
      </c>
      <c r="F129" s="14">
        <f>E129</f>
        <v>15.701863506730088</v>
      </c>
      <c r="G129" s="52">
        <f t="shared" ref="G129:G131" si="75">(D129-B129)/F129</f>
        <v>89.999999999999801</v>
      </c>
      <c r="H129" s="19"/>
      <c r="I129" s="19"/>
      <c r="J129" s="18">
        <f>D129+H129-I129</f>
        <v>48518.758235795969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48768.758235795976</v>
      </c>
      <c r="Q129" s="25">
        <f>(P129-(B108+SUM(H108:H128)))/(B108+SUM(H108:H128))</f>
        <v>0.71120509665024045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48518.758235795969</v>
      </c>
      <c r="C130" s="44">
        <f>(B130*required_return)</f>
        <v>1455.5627470738791</v>
      </c>
      <c r="D130" s="18">
        <f>B130+C130</f>
        <v>49974.320982869845</v>
      </c>
      <c r="E130" s="14">
        <f>B130/3000</f>
        <v>16.172919411931989</v>
      </c>
      <c r="F130" s="14">
        <f>E130</f>
        <v>16.172919411931989</v>
      </c>
      <c r="G130" s="52">
        <f t="shared" si="75"/>
        <v>89.999999999999829</v>
      </c>
      <c r="H130" s="19"/>
      <c r="I130" s="19"/>
      <c r="J130" s="18">
        <f>D130+H130-I130</f>
        <v>49974.320982869845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50224.320982869853</v>
      </c>
      <c r="Q130" s="25">
        <f>(P130-(B108+SUM(H108:H129)))/(B108+SUM(H108:H129))</f>
        <v>0.7622780884874375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49974.320982869845</v>
      </c>
      <c r="C131" s="44">
        <f>(B131*required_return)</f>
        <v>1499.2296294860953</v>
      </c>
      <c r="D131" s="18">
        <f>B131+C131</f>
        <v>51473.550612355939</v>
      </c>
      <c r="E131" s="14">
        <f>B131/3000</f>
        <v>16.658106994289948</v>
      </c>
      <c r="F131" s="14">
        <f>E131</f>
        <v>16.658106994289948</v>
      </c>
      <c r="G131" s="52">
        <f t="shared" si="75"/>
        <v>89.999999999999886</v>
      </c>
      <c r="H131" s="19"/>
      <c r="I131" s="19"/>
      <c r="J131" s="18">
        <f>D131+H131-I131</f>
        <v>51473.550612355939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51723.550612355946</v>
      </c>
      <c r="Q131" s="25">
        <f>(P131-(B108+SUM(H108:H130)))/(B108+SUM(H108:H130))</f>
        <v>0.81488327007975037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51473.550612355939</v>
      </c>
      <c r="C133" s="44">
        <f>(B133*required_return)</f>
        <v>1544.2065183706782</v>
      </c>
      <c r="D133" s="14">
        <f>B133+C133</f>
        <v>53017.757130726619</v>
      </c>
      <c r="E133" s="14">
        <f>B133/3000</f>
        <v>17.157850204118645</v>
      </c>
      <c r="F133" s="14">
        <f>E133</f>
        <v>17.157850204118645</v>
      </c>
      <c r="G133" s="53">
        <f>(D133-B133)/F133</f>
        <v>90.000000000000114</v>
      </c>
      <c r="H133" s="19"/>
      <c r="I133" s="19"/>
      <c r="J133" s="14">
        <f>D133+H133-I133</f>
        <v>53017.757130726619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53267.757130726626</v>
      </c>
      <c r="Q133" s="25">
        <f>(P133-(B108+SUM(H108:H131)))/(B108+SUM(H108:H131))</f>
        <v>0.86906660711983286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53017.757130726619</v>
      </c>
      <c r="C134" s="44">
        <f>(B134*required_return)</f>
        <v>1590.5327139217984</v>
      </c>
      <c r="D134" s="18">
        <f>B134+C134</f>
        <v>54608.289844648418</v>
      </c>
      <c r="E134" s="14">
        <f>B134/3000</f>
        <v>17.672585710242206</v>
      </c>
      <c r="F134" s="14">
        <f>E134</f>
        <v>17.672585710242206</v>
      </c>
      <c r="G134" s="52">
        <f t="shared" ref="G134:G136" si="78">(D134-B134)/F134</f>
        <v>90.000000000000014</v>
      </c>
      <c r="H134" s="19"/>
      <c r="I134" s="19"/>
      <c r="J134" s="18">
        <f>D134+H134-I134</f>
        <v>54608.289844648418</v>
      </c>
      <c r="K134" s="55">
        <f t="shared" ref="K134:K136" si="79">E134*75/B134</f>
        <v>2.5000000000000001E-2</v>
      </c>
      <c r="L134" s="45"/>
      <c r="M134" s="47"/>
      <c r="N134" s="20"/>
      <c r="O134" s="18"/>
      <c r="P134" s="14">
        <f>P133+C134+H133</f>
        <v>54858.289844648425</v>
      </c>
      <c r="Q134" s="25">
        <f>(P134-(B108+SUM(H108:H133)))/(B108+SUM(H108:H133))</f>
        <v>0.92487544427111779</v>
      </c>
      <c r="R134" s="25">
        <f t="shared" ref="R134:R136" si="80">D134/B134-1</f>
        <v>3.0000000000000027E-2</v>
      </c>
    </row>
    <row r="135" spans="1:18">
      <c r="A135" s="1">
        <f>A134+7</f>
        <v>45354</v>
      </c>
      <c r="B135" s="17">
        <f>D134+H134-N134</f>
        <v>54608.289844648418</v>
      </c>
      <c r="C135" s="44">
        <f>(B135*required_return)</f>
        <v>1638.2486953394525</v>
      </c>
      <c r="D135" s="18">
        <f>B135+C135</f>
        <v>56246.538539987872</v>
      </c>
      <c r="E135" s="14">
        <f>B135/3000</f>
        <v>18.202763281549473</v>
      </c>
      <c r="F135" s="14">
        <f>E135</f>
        <v>18.202763281549473</v>
      </c>
      <c r="G135" s="52">
        <f t="shared" si="78"/>
        <v>90.000000000000114</v>
      </c>
      <c r="H135" s="19"/>
      <c r="I135" s="19"/>
      <c r="J135" s="18">
        <f>D135+H135-I135</f>
        <v>56246.538539987872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56496.53853998788</v>
      </c>
      <c r="Q135" s="25">
        <f>(P135-(B108+SUM(H108:H134)))/(B108+SUM(H108:H134))</f>
        <v>0.98235854653694121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56246.538539987872</v>
      </c>
      <c r="C136" s="44">
        <f>(B136*required_return)</f>
        <v>1687.3961561996362</v>
      </c>
      <c r="D136" s="18">
        <f>B136+C136</f>
        <v>57933.934696187505</v>
      </c>
      <c r="E136" s="14">
        <f>B136/3000</f>
        <v>18.748846179995958</v>
      </c>
      <c r="F136" s="14">
        <f>E136</f>
        <v>18.748846179995958</v>
      </c>
      <c r="G136" s="52">
        <f t="shared" si="78"/>
        <v>89.999999999999829</v>
      </c>
      <c r="H136" s="19"/>
      <c r="I136" s="19"/>
      <c r="J136" s="18">
        <f>D136+H136-I136</f>
        <v>57933.934696187505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58183.934696187513</v>
      </c>
      <c r="Q136" s="25">
        <f>(P136-(B108+SUM(H108:H135)))/(B108+SUM(H108:H135))</f>
        <v>1.0415661418707394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57933.934696187505</v>
      </c>
      <c r="C138" s="44">
        <f>(B138*required_return)</f>
        <v>1738.0180408856252</v>
      </c>
      <c r="D138" s="14">
        <f>B138+C138</f>
        <v>59671.95273707313</v>
      </c>
      <c r="E138" s="14">
        <f>B138/3000</f>
        <v>19.311311565395837</v>
      </c>
      <c r="F138" s="14">
        <f>E138</f>
        <v>19.311311565395837</v>
      </c>
      <c r="G138" s="53">
        <f>(D138-B138)/F138</f>
        <v>89.999999999999986</v>
      </c>
      <c r="H138" s="19"/>
      <c r="I138" s="19"/>
      <c r="J138" s="14">
        <f>D138+H138-I138</f>
        <v>59671.95273707313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59921.952737073138</v>
      </c>
      <c r="Q138" s="25">
        <f>(P138-(B108+SUM(H108:H136)))/(B108+SUM(H108:H136))</f>
        <v>1.1025499650645514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59671.95273707313</v>
      </c>
      <c r="C139" s="44">
        <f>(B139*required_return)</f>
        <v>1790.1585821121939</v>
      </c>
      <c r="D139" s="18">
        <f>B139+C139</f>
        <v>61462.111319185322</v>
      </c>
      <c r="E139" s="14">
        <f>B139/3000</f>
        <v>19.89065091235771</v>
      </c>
      <c r="F139" s="14">
        <f>E139</f>
        <v>19.89065091235771</v>
      </c>
      <c r="G139" s="52">
        <f t="shared" ref="G139:G141" si="81">(D139-B139)/F139</f>
        <v>89.999999999999886</v>
      </c>
      <c r="H139" s="19"/>
      <c r="I139" s="19"/>
      <c r="J139" s="18">
        <f>D139+H139-I139</f>
        <v>61462.111319185322</v>
      </c>
      <c r="K139" s="55">
        <f t="shared" ref="K139:K141" si="82">E139*75/B139</f>
        <v>2.5000000000000001E-2</v>
      </c>
      <c r="L139" s="45"/>
      <c r="M139" s="47"/>
      <c r="N139" s="20"/>
      <c r="O139" s="18"/>
      <c r="P139" s="14">
        <f>P138+C139+H138</f>
        <v>61712.111319185329</v>
      </c>
      <c r="Q139" s="25">
        <f>(P139-(B108+SUM(H108:H138)))/(B108+SUM(H108:H138))</f>
        <v>1.1653633029541777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61462.111319185322</v>
      </c>
      <c r="C140" s="44">
        <f>(B140*required_return)</f>
        <v>1843.8633395755596</v>
      </c>
      <c r="D140" s="18">
        <f>B140+C140</f>
        <v>63305.974658760882</v>
      </c>
      <c r="E140" s="14">
        <f>B140/3000</f>
        <v>20.487370439728441</v>
      </c>
      <c r="F140" s="14">
        <f>E140</f>
        <v>20.487370439728441</v>
      </c>
      <c r="G140" s="52">
        <f t="shared" si="81"/>
        <v>90.000000000000043</v>
      </c>
      <c r="H140" s="19"/>
      <c r="I140" s="19"/>
      <c r="J140" s="18">
        <f>D140+H140-I140</f>
        <v>63305.974658760882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63555.97465876089</v>
      </c>
      <c r="Q140" s="25">
        <f>(P140-(B108+SUM(H108:H139)))/(B108+SUM(H108:H139))</f>
        <v>1.2300610409804928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63305.974658760882</v>
      </c>
      <c r="C141" s="44">
        <f>(B141*required_return)</f>
        <v>1899.1792397628265</v>
      </c>
      <c r="D141" s="18">
        <f>B141+C141</f>
        <v>65205.153898523706</v>
      </c>
      <c r="E141" s="14">
        <f>B141/3000</f>
        <v>21.101991552920293</v>
      </c>
      <c r="F141" s="14">
        <f>E141</f>
        <v>21.101991552920293</v>
      </c>
      <c r="G141" s="52">
        <f t="shared" si="81"/>
        <v>89.999999999999858</v>
      </c>
      <c r="H141" s="19"/>
      <c r="I141" s="19"/>
      <c r="J141" s="18">
        <f>D141+H141-I141</f>
        <v>65205.153898523706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65455.153898523713</v>
      </c>
      <c r="Q141" s="25">
        <f>(P141-(B108+SUM(H108:H140)))/(B108+SUM(H108:H140))</f>
        <v>1.2966997111475975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65205.153898523706</v>
      </c>
      <c r="C143" s="44">
        <f>(B143*required_return)</f>
        <v>1956.1546169557112</v>
      </c>
      <c r="D143" s="14">
        <f>B143+C143</f>
        <v>67161.30851547941</v>
      </c>
      <c r="E143" s="14">
        <f>B143/3000</f>
        <v>21.735051299507901</v>
      </c>
      <c r="F143" s="14">
        <f>E143</f>
        <v>21.735051299507901</v>
      </c>
      <c r="G143" s="53">
        <f>(D143-B143)/F143</f>
        <v>89.999999999999673</v>
      </c>
      <c r="H143" s="19"/>
      <c r="I143" s="19"/>
      <c r="J143" s="14">
        <f>D143+H143-I143</f>
        <v>67161.30851547941</v>
      </c>
      <c r="K143" s="55">
        <f>E143*75/B143</f>
        <v>2.4999999999999998E-2</v>
      </c>
      <c r="L143" s="45"/>
      <c r="M143" s="47"/>
      <c r="N143" s="20"/>
      <c r="O143" s="18"/>
      <c r="P143" s="14">
        <f>P141+C143+H141</f>
        <v>67411.308515479424</v>
      </c>
      <c r="Q143" s="25">
        <f>(P143-(B108+SUM(H108:H141)))/(B108+SUM(H108:H141))</f>
        <v>1.3653375414197153</v>
      </c>
      <c r="R143" s="25">
        <f>D143/B143-1</f>
        <v>2.9999999999999805E-2</v>
      </c>
    </row>
    <row r="144" spans="1:18">
      <c r="A144" s="1">
        <f>A143+7</f>
        <v>45403</v>
      </c>
      <c r="B144" s="17">
        <f>D143+H143-N143</f>
        <v>67161.30851547941</v>
      </c>
      <c r="C144" s="44">
        <f>(B144*required_return)</f>
        <v>2014.8392554643822</v>
      </c>
      <c r="D144" s="18">
        <f>B144+C144</f>
        <v>69176.14777094379</v>
      </c>
      <c r="E144" s="14">
        <f>B144/3000</f>
        <v>22.387102838493135</v>
      </c>
      <c r="F144" s="14">
        <f>E144</f>
        <v>22.387102838493135</v>
      </c>
      <c r="G144" s="52">
        <f t="shared" ref="G144:G146" si="84">(D144-B144)/F144</f>
        <v>89.999999999999886</v>
      </c>
      <c r="H144" s="19"/>
      <c r="I144" s="19"/>
      <c r="J144" s="18">
        <f>D144+H144-I144</f>
        <v>69176.14777094379</v>
      </c>
      <c r="K144" s="55">
        <f t="shared" ref="K144:K146" si="85">E144*75/B144</f>
        <v>2.4999999999999998E-2</v>
      </c>
      <c r="L144" s="45"/>
      <c r="M144" s="47"/>
      <c r="N144" s="20"/>
      <c r="O144" s="18"/>
      <c r="P144" s="14">
        <f>P143+C144+H143</f>
        <v>69426.147770943804</v>
      </c>
      <c r="Q144" s="25">
        <f>(P144-(B108+SUM(H108:H143)))/(B108+SUM(H108:H143))</f>
        <v>1.4360345065999964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69176.14777094379</v>
      </c>
      <c r="C145" s="44">
        <f>(B145*required_return)</f>
        <v>2075.2844331283136</v>
      </c>
      <c r="D145" s="18">
        <f>B145+C145</f>
        <v>71251.432204072102</v>
      </c>
      <c r="E145" s="14">
        <f>B145/3000</f>
        <v>23.058715923647931</v>
      </c>
      <c r="F145" s="14">
        <f>E145</f>
        <v>23.058715923647931</v>
      </c>
      <c r="G145" s="52">
        <f t="shared" si="84"/>
        <v>89.999999999999929</v>
      </c>
      <c r="H145" s="19"/>
      <c r="I145" s="19"/>
      <c r="J145" s="18">
        <f>D145+H145-I145</f>
        <v>71251.432204072102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71501.432204072116</v>
      </c>
      <c r="Q145" s="25">
        <f>(P145-(B108+SUM(H108:H144)))/(B108+SUM(H108:H144))</f>
        <v>1.5088523807356862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71251.432204072102</v>
      </c>
      <c r="C146" s="44">
        <f>(B146*required_return)</f>
        <v>2137.5429661221629</v>
      </c>
      <c r="D146" s="18">
        <f>B146+C146</f>
        <v>73388.975170194259</v>
      </c>
      <c r="E146" s="14">
        <f>B146/3000</f>
        <v>23.750477401357369</v>
      </c>
      <c r="F146" s="14">
        <f>E146</f>
        <v>23.750477401357369</v>
      </c>
      <c r="G146" s="52">
        <f t="shared" si="84"/>
        <v>89.99999999999973</v>
      </c>
      <c r="H146" s="19"/>
      <c r="I146" s="19"/>
      <c r="J146" s="18">
        <f>D146+H146-I146</f>
        <v>73388.975170194259</v>
      </c>
      <c r="K146" s="55">
        <f t="shared" si="85"/>
        <v>2.5000000000000001E-2</v>
      </c>
      <c r="L146" s="45"/>
      <c r="M146" s="47"/>
      <c r="N146" s="20"/>
      <c r="O146" s="18"/>
      <c r="P146" s="14">
        <f>P145+C146+H145</f>
        <v>73638.975170194273</v>
      </c>
      <c r="Q146" s="25">
        <f>(P146-(B108+SUM(H108:H145)))/(B108+SUM(H108:H145))</f>
        <v>1.5838547910954466</v>
      </c>
      <c r="R146" s="25">
        <f t="shared" si="86"/>
        <v>2.9999999999999805E-2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73388.975170194259</v>
      </c>
      <c r="C148" s="44">
        <f>(B148*required_return)</f>
        <v>2201.6692551058277</v>
      </c>
      <c r="D148" s="14">
        <f>B148+C148</f>
        <v>75590.644425300081</v>
      </c>
      <c r="E148" s="14">
        <f>B148/3000</f>
        <v>24.462991723398087</v>
      </c>
      <c r="F148" s="14">
        <f>E148</f>
        <v>24.462991723398087</v>
      </c>
      <c r="G148" s="53">
        <f>(D148-B148)/F148</f>
        <v>89.999999999999773</v>
      </c>
      <c r="H148" s="19"/>
      <c r="I148" s="19"/>
      <c r="J148" s="14">
        <f>D148+H148-I148</f>
        <v>75590.644425300081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75840.644425300095</v>
      </c>
      <c r="Q148" s="25">
        <f>(P148-(B108+SUM(H108:H146)))/(B108+SUM(H108:H146))</f>
        <v>1.6611072737659995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75590.644425300081</v>
      </c>
      <c r="C149" s="44">
        <f>(B149*required_return)</f>
        <v>2267.7193327590026</v>
      </c>
      <c r="D149" s="18">
        <f>B149+C149</f>
        <v>77858.363758059088</v>
      </c>
      <c r="E149" s="14">
        <f>B149/3000</f>
        <v>25.196881475100028</v>
      </c>
      <c r="F149" s="14">
        <f>E149</f>
        <v>25.196881475100028</v>
      </c>
      <c r="G149" s="52">
        <f t="shared" ref="G149:G151" si="87">(D149-B149)/F149</f>
        <v>90.000000000000171</v>
      </c>
      <c r="H149" s="19"/>
      <c r="I149" s="19"/>
      <c r="J149" s="18">
        <f>D149+H149-I149</f>
        <v>77858.363758059088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78108.363758059102</v>
      </c>
      <c r="Q149" s="25">
        <f>(P149-(B108+SUM(H108:H148)))/(B108+SUM(H108:H148))</f>
        <v>1.7406773309166697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77858.363758059088</v>
      </c>
      <c r="C150" s="44">
        <f>(B150*required_return)</f>
        <v>2335.7509127417725</v>
      </c>
      <c r="D150" s="18">
        <f>B150+C150</f>
        <v>80194.11467080086</v>
      </c>
      <c r="E150" s="14">
        <f>B150/3000</f>
        <v>25.952787919353028</v>
      </c>
      <c r="F150" s="14">
        <f>E150</f>
        <v>25.952787919353028</v>
      </c>
      <c r="G150" s="52">
        <f t="shared" si="87"/>
        <v>90</v>
      </c>
      <c r="H150" s="19"/>
      <c r="I150" s="19"/>
      <c r="J150" s="18">
        <f>D150+H150-I150</f>
        <v>80194.11467080086</v>
      </c>
      <c r="K150" s="55">
        <f t="shared" si="88"/>
        <v>2.4999999999999998E-2</v>
      </c>
      <c r="L150" s="45"/>
      <c r="M150" s="47"/>
      <c r="N150" s="20"/>
      <c r="O150" s="18"/>
      <c r="P150" s="14">
        <f>P149+C150+H149</f>
        <v>80444.114670800875</v>
      </c>
      <c r="Q150" s="25">
        <f>(P150-(B108+SUM(H108:H149)))/(B108+SUM(H108:H149))</f>
        <v>1.8226344897818596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80194.11467080086</v>
      </c>
      <c r="C151" s="44">
        <f>(B151*required_return)</f>
        <v>2405.8234401240256</v>
      </c>
      <c r="D151" s="18">
        <f>B151+C151</f>
        <v>82599.938110924879</v>
      </c>
      <c r="E151" s="14">
        <f>B151/3000</f>
        <v>26.73137155693362</v>
      </c>
      <c r="F151" s="14">
        <f>E151</f>
        <v>26.73137155693362</v>
      </c>
      <c r="G151" s="52">
        <f t="shared" si="87"/>
        <v>89.999999999999744</v>
      </c>
      <c r="H151" s="19"/>
      <c r="I151" s="19"/>
      <c r="J151" s="18">
        <f>D151+H151-I151</f>
        <v>82599.938110924879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82849.938110924893</v>
      </c>
      <c r="Q151" s="25">
        <f>(P151-(B108+SUM(H108:H150)))/(B108+SUM(H108:H150))</f>
        <v>1.9070503634130049</v>
      </c>
      <c r="R151" s="25">
        <f t="shared" si="89"/>
        <v>2.9999999999999805E-2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82599.938110924879</v>
      </c>
      <c r="C153" s="44">
        <f>(B153*required_return)</f>
        <v>2477.9981433277462</v>
      </c>
      <c r="D153" s="14">
        <f>B153+C153</f>
        <v>85077.936254252621</v>
      </c>
      <c r="E153" s="14">
        <f>B153/3000</f>
        <v>27.533312703641627</v>
      </c>
      <c r="F153" s="14">
        <f>E153</f>
        <v>27.533312703641627</v>
      </c>
      <c r="G153" s="53">
        <f>(D153-B153)/F153</f>
        <v>89.999999999999858</v>
      </c>
      <c r="H153" s="19"/>
      <c r="I153" s="19"/>
      <c r="J153" s="14">
        <f>D153+H153-I153</f>
        <v>85077.936254252621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85327.936254252636</v>
      </c>
      <c r="Q153" s="25">
        <f>(P153-(B108+SUM(H108:H151)))/(B108+SUM(H108:H151))</f>
        <v>1.993998713253085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85077.936254252621</v>
      </c>
      <c r="C154" s="44">
        <f>(B154*required_return)</f>
        <v>2552.3380876275787</v>
      </c>
      <c r="D154" s="18">
        <f>B154+C154</f>
        <v>87630.274341880198</v>
      </c>
      <c r="E154" s="14">
        <f>B154/3000</f>
        <v>28.359312084750872</v>
      </c>
      <c r="F154" s="14">
        <f>E154</f>
        <v>28.359312084750872</v>
      </c>
      <c r="G154" s="52">
        <f t="shared" ref="G154:G156" si="90">(D154-B154)/F154</f>
        <v>89.999999999999943</v>
      </c>
      <c r="H154" s="19"/>
      <c r="I154" s="19"/>
      <c r="J154" s="18">
        <f>D154+H154-I154</f>
        <v>87630.274341880198</v>
      </c>
      <c r="K154" s="55">
        <f t="shared" ref="K154:K156" si="91">E154*75/B154</f>
        <v>2.4999999999999998E-2</v>
      </c>
      <c r="L154" s="45"/>
      <c r="M154" s="47"/>
      <c r="N154" s="20"/>
      <c r="O154" s="18"/>
      <c r="P154" s="14">
        <f>P153+C154+H153</f>
        <v>87880.274341880213</v>
      </c>
      <c r="Q154" s="25">
        <f>(P154-(B108+SUM(H108:H153)))/(B108+SUM(H108:H153))</f>
        <v>2.0835555135883674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87630.274341880198</v>
      </c>
      <c r="C155" s="44">
        <f>(B155*required_return)</f>
        <v>2628.9082302564057</v>
      </c>
      <c r="D155" s="18">
        <f>B155+C155</f>
        <v>90259.182572136604</v>
      </c>
      <c r="E155" s="14">
        <f>B155/3000</f>
        <v>29.210091447293401</v>
      </c>
      <c r="F155" s="14">
        <f>E155</f>
        <v>29.210091447293401</v>
      </c>
      <c r="G155" s="52">
        <f t="shared" si="90"/>
        <v>89.999999999999986</v>
      </c>
      <c r="H155" s="19"/>
      <c r="I155" s="19"/>
      <c r="J155" s="18">
        <f>D155+H155-I155</f>
        <v>90259.182572136604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90509.182572136619</v>
      </c>
      <c r="Q155" s="25">
        <f>(P155-(B108+SUM(H108:H154)))/(B108+SUM(H108:H154))</f>
        <v>2.1757990179337083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90259.182572136604</v>
      </c>
      <c r="C156" s="44">
        <f>(B156*required_return)</f>
        <v>2707.775477164098</v>
      </c>
      <c r="D156" s="18">
        <f>B156+C156</f>
        <v>92966.958049300709</v>
      </c>
      <c r="E156" s="14">
        <f>B156/3000</f>
        <v>30.086394190712202</v>
      </c>
      <c r="F156" s="14">
        <f>E156</f>
        <v>30.086394190712202</v>
      </c>
      <c r="G156" s="52">
        <f t="shared" si="90"/>
        <v>90.000000000000227</v>
      </c>
      <c r="H156" s="19"/>
      <c r="I156" s="19"/>
      <c r="J156" s="18">
        <f>D156+H156-I156</f>
        <v>92966.958049300709</v>
      </c>
      <c r="K156" s="55">
        <f t="shared" si="91"/>
        <v>2.4999999999999998E-2</v>
      </c>
      <c r="L156" s="45"/>
      <c r="M156" s="48"/>
      <c r="N156" s="20"/>
      <c r="O156" s="18"/>
      <c r="P156" s="14">
        <f>P155+C156+H155</f>
        <v>93216.958049300723</v>
      </c>
      <c r="Q156" s="25">
        <f>(P156-(B108+SUM(H108:H155)))/(B108+SUM(H108:H155))</f>
        <v>2.2708098274094093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92966.958049300709</v>
      </c>
      <c r="C158" s="44">
        <f>(B158*required_return)</f>
        <v>2789.008741479021</v>
      </c>
      <c r="D158" s="14">
        <f>B158+C158</f>
        <v>95755.966790779727</v>
      </c>
      <c r="E158" s="14">
        <f>B158/3000</f>
        <v>30.988986016433568</v>
      </c>
      <c r="F158" s="14">
        <f>E158</f>
        <v>30.988986016433568</v>
      </c>
      <c r="G158" s="53">
        <f>(D158-B158)/F158</f>
        <v>89.999999999999886</v>
      </c>
      <c r="H158" s="19"/>
      <c r="I158" s="19"/>
      <c r="J158" s="14">
        <f>D158+H158-I158</f>
        <v>95755.966790779727</v>
      </c>
      <c r="K158" s="55">
        <f>E158*75/B158</f>
        <v>2.4999999999999998E-2</v>
      </c>
      <c r="L158" s="45"/>
      <c r="M158" s="47"/>
      <c r="N158" s="20"/>
      <c r="O158" s="18"/>
      <c r="P158" s="14">
        <f>P156+C158+H156</f>
        <v>96005.966790779741</v>
      </c>
      <c r="Q158" s="25">
        <f>(P158-(B108+SUM(H108:H156)))/(B108+SUM(H108:H156))</f>
        <v>2.3686709611693817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95755.966790779727</v>
      </c>
      <c r="C159" s="44">
        <f>(B159*required_return)</f>
        <v>2872.6790037233918</v>
      </c>
      <c r="D159" s="18">
        <f>B159+C159</f>
        <v>98628.645794503114</v>
      </c>
      <c r="E159" s="14">
        <f>B159/3000</f>
        <v>31.918655596926577</v>
      </c>
      <c r="F159" s="14">
        <f>E159</f>
        <v>31.918655596926577</v>
      </c>
      <c r="G159" s="52">
        <f t="shared" ref="G159:G161" si="93">(D159-B159)/F159</f>
        <v>89.999999999999872</v>
      </c>
      <c r="H159" s="19"/>
      <c r="I159" s="19"/>
      <c r="J159" s="18">
        <f>D159+H159-I159</f>
        <v>98628.645794503114</v>
      </c>
      <c r="K159" s="55">
        <f t="shared" ref="K159:K161" si="94">E159*75/B159</f>
        <v>2.5000000000000001E-2</v>
      </c>
      <c r="L159" s="45"/>
      <c r="M159" s="47"/>
      <c r="N159" s="20"/>
      <c r="O159" s="18"/>
      <c r="P159" s="14">
        <f>P158+C159+H158</f>
        <v>98878.645794503129</v>
      </c>
      <c r="Q159" s="25">
        <f>(P159-(B108+SUM(H108:H158)))/(B108+SUM(H108:H158))</f>
        <v>2.4694679289421524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98628.645794503114</v>
      </c>
      <c r="C160" s="44">
        <f>(B160*required_return)</f>
        <v>2958.8593738350933</v>
      </c>
      <c r="D160" s="18">
        <f>B160+C160</f>
        <v>101587.5051683382</v>
      </c>
      <c r="E160" s="14">
        <f>B160/3000</f>
        <v>32.876215264834372</v>
      </c>
      <c r="F160" s="14">
        <f>E160</f>
        <v>32.876215264834372</v>
      </c>
      <c r="G160" s="52">
        <f t="shared" si="93"/>
        <v>89.999999999999901</v>
      </c>
      <c r="H160" s="19"/>
      <c r="I160" s="19"/>
      <c r="J160" s="18">
        <f>D160+H160-I160</f>
        <v>101587.5051683382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101837.50516833822</v>
      </c>
      <c r="Q160" s="25">
        <f>(P160-(B108+SUM(H108:H159)))/(B108+SUM(H108:H159))</f>
        <v>2.5732888057481067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101587.5051683382</v>
      </c>
      <c r="C161" s="44">
        <f>(B161*required_return)</f>
        <v>3047.6251550501461</v>
      </c>
      <c r="D161" s="18">
        <f>B161+C161</f>
        <v>104635.13032338835</v>
      </c>
      <c r="E161" s="14">
        <f>B161/3000</f>
        <v>33.862501722779399</v>
      </c>
      <c r="F161" s="14">
        <f>E161</f>
        <v>33.862501722779399</v>
      </c>
      <c r="G161" s="52">
        <f t="shared" si="93"/>
        <v>90.000000000000043</v>
      </c>
      <c r="H161" s="19"/>
      <c r="I161" s="19"/>
      <c r="J161" s="18">
        <f>D161+H161-I161</f>
        <v>104635.13032338835</v>
      </c>
      <c r="K161" s="55">
        <f t="shared" si="94"/>
        <v>2.4999999999999998E-2</v>
      </c>
      <c r="L161" s="45"/>
      <c r="M161" s="48"/>
      <c r="N161" s="20"/>
      <c r="O161" s="18"/>
      <c r="P161" s="14">
        <f>P160+C161+H160</f>
        <v>104885.13032338837</v>
      </c>
      <c r="Q161" s="25">
        <f>(P161-(B108+SUM(H108:H160)))/(B108+SUM(H108:H160))</f>
        <v>2.6802243088582403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104635.13032338835</v>
      </c>
      <c r="C163" s="44">
        <f>(B163*required_return)</f>
        <v>3139.0539097016504</v>
      </c>
      <c r="D163" s="14">
        <f>B163+C163</f>
        <v>107774.18423309</v>
      </c>
      <c r="E163" s="14">
        <f>B163/3000</f>
        <v>34.878376774462787</v>
      </c>
      <c r="F163" s="14">
        <f>E163</f>
        <v>34.878376774462787</v>
      </c>
      <c r="G163" s="53">
        <f>(D163-B163)/F163</f>
        <v>89.999999999999815</v>
      </c>
      <c r="H163" s="19"/>
      <c r="I163" s="19"/>
      <c r="J163" s="14">
        <f>D163+H163-I163</f>
        <v>107774.18423309</v>
      </c>
      <c r="K163" s="55">
        <f>E163*75/B163</f>
        <v>2.5000000000000005E-2</v>
      </c>
      <c r="L163" s="45"/>
      <c r="M163" s="47"/>
      <c r="N163" s="20"/>
      <c r="O163" s="18"/>
      <c r="P163" s="14">
        <f>P161+C163+H161</f>
        <v>108024.18423309001</v>
      </c>
      <c r="Q163" s="25">
        <f>(P163-(B108+SUM(H108:H161)))/(B108+SUM(H108:H161))</f>
        <v>2.7903678770616773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107774.18423309</v>
      </c>
      <c r="C164" s="44">
        <f>(B164*required_return)</f>
        <v>3233.2255269926995</v>
      </c>
      <c r="D164" s="18">
        <f>B164+C164</f>
        <v>111007.40976008269</v>
      </c>
      <c r="E164" s="14">
        <f>B164/3000</f>
        <v>35.924728077696663</v>
      </c>
      <c r="F164" s="14">
        <f>E164</f>
        <v>35.924728077696663</v>
      </c>
      <c r="G164" s="52">
        <f t="shared" ref="G164:G166" si="96">(D164-B164)/F164</f>
        <v>89.999999999999929</v>
      </c>
      <c r="H164" s="19"/>
      <c r="I164" s="19"/>
      <c r="J164" s="18">
        <f>D164+H164-I164</f>
        <v>111007.40976008269</v>
      </c>
      <c r="K164" s="55">
        <f t="shared" ref="K164:K166" si="97">E164*75/B164</f>
        <v>2.4999999999999998E-2</v>
      </c>
      <c r="L164" s="45"/>
      <c r="M164" s="47"/>
      <c r="N164" s="20"/>
      <c r="O164" s="18"/>
      <c r="P164" s="14">
        <f>P163+C164+H163</f>
        <v>111257.40976008271</v>
      </c>
      <c r="Q164" s="25">
        <f>(P164-(B108+SUM(H108:H163)))/(B108+SUM(H108:H163))</f>
        <v>2.9038157523112176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111007.40976008269</v>
      </c>
      <c r="C165" s="44">
        <f>(B165*required_return)</f>
        <v>3330.2222928024808</v>
      </c>
      <c r="D165" s="18">
        <f>B165+C165</f>
        <v>114337.63205288518</v>
      </c>
      <c r="E165" s="14">
        <f>B165/3000</f>
        <v>37.002469920027565</v>
      </c>
      <c r="F165" s="14">
        <f>E165</f>
        <v>37.002469920027565</v>
      </c>
      <c r="G165" s="52">
        <f t="shared" si="96"/>
        <v>90.000000000000128</v>
      </c>
      <c r="H165" s="19"/>
      <c r="I165" s="19"/>
      <c r="J165" s="18">
        <f>D165+H165-I165</f>
        <v>114337.63205288518</v>
      </c>
      <c r="K165" s="55">
        <f t="shared" si="97"/>
        <v>2.5000000000000001E-2</v>
      </c>
      <c r="L165" s="45"/>
      <c r="M165" s="47"/>
      <c r="N165" s="20"/>
      <c r="O165" s="18"/>
      <c r="P165" s="14">
        <f>P164+C165+H164</f>
        <v>114587.63205288519</v>
      </c>
      <c r="Q165" s="25">
        <f>(P165-(B108+SUM(H108:H164)))/(B108+SUM(H108:H164))</f>
        <v>3.0206670638182436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114337.63205288518</v>
      </c>
      <c r="C166" s="44">
        <f>(B166*required_return)</f>
        <v>3430.1289615865553</v>
      </c>
      <c r="D166" s="18">
        <f>B166+C166</f>
        <v>117767.76101447173</v>
      </c>
      <c r="E166" s="14">
        <f>B166/3000</f>
        <v>38.112544017628394</v>
      </c>
      <c r="F166" s="14">
        <f>E166</f>
        <v>38.112544017628394</v>
      </c>
      <c r="G166" s="52">
        <f t="shared" si="96"/>
        <v>89.999999999999943</v>
      </c>
      <c r="H166" s="19"/>
      <c r="I166" s="19"/>
      <c r="J166" s="18">
        <f>D166+H166-I166</f>
        <v>117767.76101447173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118017.76101447175</v>
      </c>
      <c r="Q166" s="25">
        <f>(P166-(B108+SUM(H108:H165)))/(B108+SUM(H108:H165))</f>
        <v>3.1410239146704813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117767.76101447173</v>
      </c>
      <c r="C168" s="44">
        <f>(B168*required_return)</f>
        <v>3533.0328304341519</v>
      </c>
      <c r="D168" s="14">
        <f>B168+C168</f>
        <v>121300.79384490589</v>
      </c>
      <c r="E168" s="14">
        <f>B168/3000</f>
        <v>39.255920338157246</v>
      </c>
      <c r="F168" s="14">
        <f>E168</f>
        <v>39.255920338157246</v>
      </c>
      <c r="G168" s="53">
        <f>(D168-B168)/F168</f>
        <v>90.000000000000014</v>
      </c>
      <c r="H168" s="19"/>
      <c r="I168" s="19"/>
      <c r="J168" s="14">
        <f>D168+H168-I168</f>
        <v>121300.79384490589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121550.7938449059</v>
      </c>
      <c r="Q168" s="25">
        <f>(P168-(B108+SUM(H108:H166)))/(B108+SUM(H108:H166))</f>
        <v>3.2649914710482855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121300.79384490589</v>
      </c>
      <c r="C169" s="44">
        <f>(B169*required_return)</f>
        <v>3639.0238153471764</v>
      </c>
      <c r="D169" s="18">
        <f>B169+C169</f>
        <v>124939.81766025306</v>
      </c>
      <c r="E169" s="14">
        <f>B169/3000</f>
        <v>40.433597948301959</v>
      </c>
      <c r="F169" s="14">
        <f>E169</f>
        <v>40.433597948301959</v>
      </c>
      <c r="G169" s="52">
        <f t="shared" ref="G169:G171" si="99">(D169-B169)/F169</f>
        <v>89.999999999999915</v>
      </c>
      <c r="H169" s="19"/>
      <c r="I169" s="19"/>
      <c r="J169" s="18">
        <f>D169+H169-I169</f>
        <v>124939.81766025306</v>
      </c>
      <c r="K169" s="55">
        <f t="shared" ref="K169:K171" si="100">E169*75/B169</f>
        <v>2.4999999999999998E-2</v>
      </c>
      <c r="L169" s="45"/>
      <c r="M169" s="47"/>
      <c r="N169" s="20"/>
      <c r="O169" s="18"/>
      <c r="P169" s="14">
        <f>P168+C169+H168</f>
        <v>125189.81766025307</v>
      </c>
      <c r="Q169" s="25">
        <f>(P169-(B108+SUM(H108:H168)))/(B108+SUM(H108:H168))</f>
        <v>3.392678054117424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124939.81766025306</v>
      </c>
      <c r="C170" s="44">
        <f>(B170*required_return)</f>
        <v>3748.1945298075916</v>
      </c>
      <c r="D170" s="18">
        <f>B170+C170</f>
        <v>128688.01219006065</v>
      </c>
      <c r="E170" s="14">
        <f>B170/3000</f>
        <v>41.646605886751018</v>
      </c>
      <c r="F170" s="14">
        <f>E170</f>
        <v>41.646605886751018</v>
      </c>
      <c r="G170" s="52">
        <f t="shared" si="99"/>
        <v>89.999999999999915</v>
      </c>
      <c r="H170" s="19"/>
      <c r="I170" s="19"/>
      <c r="J170" s="18">
        <f>D170+H170-I170</f>
        <v>128688.01219006065</v>
      </c>
      <c r="K170" s="55">
        <f t="shared" si="100"/>
        <v>2.4999999999999998E-2</v>
      </c>
      <c r="L170" s="45"/>
      <c r="M170" s="47"/>
      <c r="N170" s="20"/>
      <c r="O170" s="18"/>
      <c r="P170" s="14">
        <f>P169+C170+H169</f>
        <v>128938.01219006066</v>
      </c>
      <c r="Q170" s="25">
        <f>(P170-(B108+SUM(H108:H169)))/(B108+SUM(H108:H169))</f>
        <v>3.5241952346786358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128688.01219006065</v>
      </c>
      <c r="C171" s="44">
        <f>(B171*required_return)</f>
        <v>3860.6403657018191</v>
      </c>
      <c r="D171" s="18">
        <f>B171+C171</f>
        <v>132548.65255576247</v>
      </c>
      <c r="E171" s="14">
        <f>B171/3000</f>
        <v>42.896004063353551</v>
      </c>
      <c r="F171" s="14">
        <f>E171</f>
        <v>42.896004063353551</v>
      </c>
      <c r="G171" s="52">
        <f t="shared" si="99"/>
        <v>90.000000000000099</v>
      </c>
      <c r="H171" s="19"/>
      <c r="I171" s="19"/>
      <c r="J171" s="18">
        <f>D171+H171-I171</f>
        <v>132548.65255576247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132798.65255576247</v>
      </c>
      <c r="Q171" s="25">
        <f>(P171-(B108+SUM(H108:H170)))/(B108+SUM(H108:H170))</f>
        <v>3.6596579306566843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132548.65255576247</v>
      </c>
      <c r="C173" s="44">
        <f>(B173*required_return)</f>
        <v>3976.4595766728739</v>
      </c>
      <c r="D173" s="14">
        <f>B173+C173</f>
        <v>136525.11213243534</v>
      </c>
      <c r="E173" s="14">
        <f>B173/3000</f>
        <v>44.18288418525416</v>
      </c>
      <c r="F173" s="14">
        <f>E173</f>
        <v>44.18288418525416</v>
      </c>
      <c r="G173" s="53">
        <f>(D173-B173)/F173</f>
        <v>90</v>
      </c>
      <c r="H173" s="19"/>
      <c r="I173" s="19"/>
      <c r="J173" s="14">
        <f>D173+H173-I173</f>
        <v>136525.11213243534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136775.11213243534</v>
      </c>
      <c r="Q173" s="25">
        <f>(P173-(B108+SUM(H108:H171)))/(B108+SUM(H108:H171))</f>
        <v>3.7991845075140747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136525.11213243534</v>
      </c>
      <c r="C174" s="44">
        <f>(B174*required_return)</f>
        <v>4095.75336397306</v>
      </c>
      <c r="D174" s="18">
        <f>B174+C174</f>
        <v>140620.8654964084</v>
      </c>
      <c r="E174" s="14">
        <f>B174/3000</f>
        <v>45.508370710811782</v>
      </c>
      <c r="F174" s="14">
        <f>E174</f>
        <v>45.508370710811782</v>
      </c>
      <c r="G174" s="52">
        <f t="shared" ref="G174:G176" si="102">(D174-B174)/F174</f>
        <v>89.999999999999858</v>
      </c>
      <c r="H174" s="19"/>
      <c r="I174" s="19"/>
      <c r="J174" s="18">
        <f>D174+H174-I174</f>
        <v>140620.8654964084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140870.8654964084</v>
      </c>
      <c r="Q174" s="25">
        <f>(P174-(B108+SUM(H108:H173)))/(B108+SUM(H108:H173))</f>
        <v>3.9428968816771865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140620.8654964084</v>
      </c>
      <c r="C175" s="44">
        <f>(B175*required_return)</f>
        <v>4218.6259648922514</v>
      </c>
      <c r="D175" s="18">
        <f>B175+C175</f>
        <v>144839.49146130064</v>
      </c>
      <c r="E175" s="14">
        <f>B175/3000</f>
        <v>46.873621832136131</v>
      </c>
      <c r="F175" s="14">
        <f>E175</f>
        <v>46.873621832136131</v>
      </c>
      <c r="G175" s="52">
        <f t="shared" si="102"/>
        <v>89.999999999999801</v>
      </c>
      <c r="H175" s="19"/>
      <c r="I175" s="19"/>
      <c r="J175" s="18">
        <f>D175+H175-I175</f>
        <v>144839.49146130064</v>
      </c>
      <c r="K175" s="55">
        <f t="shared" si="103"/>
        <v>2.4999999999999998E-2</v>
      </c>
      <c r="L175" s="45"/>
      <c r="M175" s="47"/>
      <c r="N175" s="20"/>
      <c r="O175" s="18"/>
      <c r="P175" s="14">
        <f>P174+C175+H174</f>
        <v>145089.49146130064</v>
      </c>
      <c r="Q175" s="25">
        <f>(P175-(B108+SUM(H108:H174)))/(B108+SUM(H108:H174))</f>
        <v>4.0909206270651914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144839.49146130064</v>
      </c>
      <c r="C176" s="44">
        <f>(B176*required_return)</f>
        <v>4345.1847438390187</v>
      </c>
      <c r="D176" s="18">
        <f>B176+C176</f>
        <v>149184.67620513967</v>
      </c>
      <c r="E176" s="14">
        <f>B176/3000</f>
        <v>48.279830487100213</v>
      </c>
      <c r="F176" s="14">
        <f>E176</f>
        <v>48.279830487100213</v>
      </c>
      <c r="G176" s="52">
        <f t="shared" si="102"/>
        <v>90.000000000000128</v>
      </c>
      <c r="H176" s="19"/>
      <c r="I176" s="19"/>
      <c r="J176" s="18">
        <f>D176+H176-I176</f>
        <v>149184.67620513967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149434.67620513967</v>
      </c>
      <c r="Q176" s="25">
        <f>(P176-(B108+SUM(H108:H175)))/(B108+SUM(H108:H175))</f>
        <v>4.2433850848148378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149184.67620513967</v>
      </c>
      <c r="C178" s="44">
        <f>(B178*required_return)</f>
        <v>4475.5402861541897</v>
      </c>
      <c r="D178" s="14">
        <f>B178+C178</f>
        <v>153660.21649129386</v>
      </c>
      <c r="E178" s="14">
        <f>B178/3000</f>
        <v>49.728225401713225</v>
      </c>
      <c r="F178" s="14">
        <f>E178</f>
        <v>49.728225401713225</v>
      </c>
      <c r="G178" s="53">
        <f>(D178-B178)/F178</f>
        <v>90.000000000000099</v>
      </c>
      <c r="H178" s="19"/>
      <c r="I178" s="19"/>
      <c r="J178" s="14">
        <f>D178+H178-I178</f>
        <v>153660.21649129386</v>
      </c>
      <c r="K178" s="55">
        <f>E178*75/B178</f>
        <v>2.5000000000000001E-2</v>
      </c>
      <c r="L178" s="45"/>
      <c r="M178" s="47"/>
      <c r="N178" s="31"/>
      <c r="O178" s="32"/>
      <c r="P178" s="14">
        <f>P176+C178+H176</f>
        <v>153910.21649129386</v>
      </c>
      <c r="Q178" s="25">
        <f>(P178-(B108+SUM(H108:H176)))/(B108+SUM(H108:H176))</f>
        <v>4.4004234762969725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153660.21649129386</v>
      </c>
      <c r="C179" s="44">
        <f>(B179*required_return)</f>
        <v>4609.8064947388157</v>
      </c>
      <c r="D179" s="18">
        <f>B179+C179</f>
        <v>158270.02298603268</v>
      </c>
      <c r="E179" s="14">
        <f>B179/3000</f>
        <v>51.22007216376462</v>
      </c>
      <c r="F179" s="14">
        <f>E179</f>
        <v>51.22007216376462</v>
      </c>
      <c r="G179" s="52">
        <f t="shared" ref="G179:G181" si="105">(D179-B179)/F179</f>
        <v>90.000000000000071</v>
      </c>
      <c r="H179" s="19"/>
      <c r="I179" s="19"/>
      <c r="J179" s="18">
        <f>D179+H179-I179</f>
        <v>158270.02298603268</v>
      </c>
      <c r="K179" s="55">
        <f t="shared" ref="K179:K181" si="106">E179*75/B179</f>
        <v>2.5000000000000001E-2</v>
      </c>
      <c r="L179" s="45"/>
      <c r="M179" s="47"/>
      <c r="N179" s="20"/>
      <c r="O179" s="18"/>
      <c r="P179" s="14">
        <f>P178+C179+H178</f>
        <v>158520.02298603268</v>
      </c>
      <c r="Q179" s="25">
        <f>(P179-(B108+SUM(H108:H178)))/(B108+SUM(H108:H178))</f>
        <v>4.5621730195235717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158270.02298603268</v>
      </c>
      <c r="C180" s="44">
        <f>(B180*required_return)</f>
        <v>4748.1006895809805</v>
      </c>
      <c r="D180" s="18">
        <f>B180+C180</f>
        <v>163018.12367561366</v>
      </c>
      <c r="E180" s="14">
        <f>B180/3000</f>
        <v>52.756674328677562</v>
      </c>
      <c r="F180" s="14">
        <f>E180</f>
        <v>52.756674328677562</v>
      </c>
      <c r="G180" s="52">
        <f t="shared" si="105"/>
        <v>90.000000000000071</v>
      </c>
      <c r="H180" s="19"/>
      <c r="I180" s="19"/>
      <c r="J180" s="18">
        <f>D180+H180-I180</f>
        <v>163018.12367561366</v>
      </c>
      <c r="K180" s="55">
        <f t="shared" si="106"/>
        <v>2.5000000000000001E-2</v>
      </c>
      <c r="L180" s="45"/>
      <c r="M180" s="47"/>
      <c r="N180" s="20"/>
      <c r="O180" s="18"/>
      <c r="P180" s="14">
        <f>P179+C180+H179</f>
        <v>163268.12367561366</v>
      </c>
      <c r="Q180" s="25">
        <f>(P180-(B108+SUM(H108:H179)))/(B108+SUM(H108:H179))</f>
        <v>4.7287750490469689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163018.12367561366</v>
      </c>
      <c r="C181" s="44">
        <f>(B181*required_return)</f>
        <v>4890.54371026841</v>
      </c>
      <c r="D181" s="18">
        <f>B181+C181</f>
        <v>167908.66738588209</v>
      </c>
      <c r="E181" s="14">
        <f>B181/3000</f>
        <v>54.339374558537891</v>
      </c>
      <c r="F181" s="14">
        <f>E181</f>
        <v>54.339374558537891</v>
      </c>
      <c r="G181" s="52">
        <f t="shared" si="105"/>
        <v>90.000000000000227</v>
      </c>
      <c r="H181" s="19"/>
      <c r="I181" s="19"/>
      <c r="J181" s="18">
        <f>D181+H181-I181</f>
        <v>167908.66738588209</v>
      </c>
      <c r="K181" s="55">
        <f t="shared" si="106"/>
        <v>2.5000000000000001E-2</v>
      </c>
      <c r="L181" s="45"/>
      <c r="M181" s="48"/>
      <c r="N181" s="22"/>
      <c r="O181" s="34"/>
      <c r="P181" s="14">
        <f>P180+C181+H180</f>
        <v>168158.66738588209</v>
      </c>
      <c r="Q181" s="25">
        <f>(P181-(B108+SUM(H108:H180)))/(B108+SUM(H108:H180))</f>
        <v>4.9003751394560684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167908.66738588209</v>
      </c>
      <c r="C183" s="44">
        <f>(B183*required_return)</f>
        <v>5037.2600215764623</v>
      </c>
      <c r="D183" s="14">
        <f>B183+C183</f>
        <v>172945.92740745854</v>
      </c>
      <c r="E183" s="14">
        <f>B183/3000</f>
        <v>55.969555795294028</v>
      </c>
      <c r="F183" s="14">
        <f>E183</f>
        <v>55.969555795294028</v>
      </c>
      <c r="G183" s="53">
        <f>(D183-B183)/F183</f>
        <v>89.999999999999858</v>
      </c>
      <c r="H183" s="19"/>
      <c r="I183" s="19"/>
      <c r="J183" s="14">
        <f>D183+H183-I183</f>
        <v>172945.92740745854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173195.92740745854</v>
      </c>
      <c r="Q183" s="25">
        <f>(P183-(B108+SUM(H108:H181)))/(B108+SUM(H108:H181))</f>
        <v>5.0771232325774402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172945.92740745854</v>
      </c>
      <c r="C184" s="44">
        <f>(B184*required_return)</f>
        <v>5188.3778222237561</v>
      </c>
      <c r="D184" s="18">
        <f>B184+C184</f>
        <v>178134.3052296823</v>
      </c>
      <c r="E184" s="14">
        <f>B184/3000</f>
        <v>57.648642469152847</v>
      </c>
      <c r="F184" s="14">
        <f>E184</f>
        <v>57.648642469152847</v>
      </c>
      <c r="G184" s="52">
        <f t="shared" ref="G184:G186" si="108">(D184-B184)/F184</f>
        <v>90.000000000000057</v>
      </c>
      <c r="H184" s="19"/>
      <c r="I184" s="19"/>
      <c r="J184" s="18">
        <f>D184+H184-I184</f>
        <v>178134.3052296823</v>
      </c>
      <c r="K184" s="55">
        <f t="shared" ref="K184:K186" si="109">E184*75/B184</f>
        <v>2.5000000000000001E-2</v>
      </c>
      <c r="L184" s="45"/>
      <c r="M184" s="47"/>
      <c r="N184" s="20"/>
      <c r="O184" s="18"/>
      <c r="P184" s="14">
        <f>P183+C184+H183</f>
        <v>178384.3052296823</v>
      </c>
      <c r="Q184" s="25">
        <f>(P184-(B108+SUM(H108:H183)))/(B108+SUM(H108:H183))</f>
        <v>5.2591737684924533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178134.3052296823</v>
      </c>
      <c r="C185" s="44">
        <f>(B185*required_return)</f>
        <v>5344.0291568904686</v>
      </c>
      <c r="D185" s="18">
        <f>B185+C185</f>
        <v>183478.33438657277</v>
      </c>
      <c r="E185" s="14">
        <f>B185/3000</f>
        <v>59.378101743227433</v>
      </c>
      <c r="F185" s="14">
        <f>E185</f>
        <v>59.378101743227433</v>
      </c>
      <c r="G185" s="52">
        <f t="shared" si="108"/>
        <v>89.999999999999929</v>
      </c>
      <c r="H185" s="19"/>
      <c r="I185" s="19"/>
      <c r="J185" s="18">
        <f>D185+H185-I185</f>
        <v>183478.33438657277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183728.33438657277</v>
      </c>
      <c r="Q185" s="25">
        <f>(P185-(B108+SUM(H108:H184)))/(B108+SUM(H108:H184))</f>
        <v>5.4466858204849169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183478.33438657277</v>
      </c>
      <c r="C186" s="44">
        <f>(B186*required_return)</f>
        <v>5504.3500315971824</v>
      </c>
      <c r="D186" s="18">
        <f>B186+C186</f>
        <v>188982.68441816996</v>
      </c>
      <c r="E186" s="14">
        <f>B186/3000</f>
        <v>61.159444795524259</v>
      </c>
      <c r="F186" s="14">
        <f>E186</f>
        <v>61.159444795524259</v>
      </c>
      <c r="G186" s="52">
        <f t="shared" si="108"/>
        <v>90.000000000000114</v>
      </c>
      <c r="H186" s="19"/>
      <c r="I186" s="19"/>
      <c r="J186" s="18">
        <f>D186+H186-I186</f>
        <v>188982.68441816996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189232.68441816996</v>
      </c>
      <c r="Q186" s="25">
        <f>(P186-(B108+SUM(H108:H185)))/(B108+SUM(H108:H185))</f>
        <v>5.6398232340371548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188982.68441816996</v>
      </c>
      <c r="C188" s="44">
        <f>(B188*required_return)</f>
        <v>5669.4805325450989</v>
      </c>
      <c r="D188" s="14">
        <f>B188+C188</f>
        <v>194652.16495071506</v>
      </c>
      <c r="E188" s="14">
        <f>B188/3000</f>
        <v>62.994228139389982</v>
      </c>
      <c r="F188" s="14">
        <f>E188</f>
        <v>62.994228139389982</v>
      </c>
      <c r="G188" s="53">
        <f>(D188-B188)/F188</f>
        <v>90.000000000000057</v>
      </c>
      <c r="H188" s="19"/>
      <c r="I188" s="19"/>
      <c r="J188" s="14">
        <f>D188+H188-I188</f>
        <v>194652.16495071506</v>
      </c>
      <c r="K188" s="55">
        <f>E188*75/B188</f>
        <v>2.5000000000000001E-2</v>
      </c>
      <c r="L188" s="45"/>
      <c r="M188" s="47"/>
      <c r="N188" s="20"/>
      <c r="O188" s="18"/>
      <c r="P188" s="14">
        <f>P186+C188+H186</f>
        <v>194902.16495071506</v>
      </c>
      <c r="Q188" s="25">
        <f>(P188-(B108+SUM(H108:H186)))/(B108+SUM(H108:H186))</f>
        <v>5.8387547699959592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194652.16495071506</v>
      </c>
      <c r="C189" s="44">
        <f>(B189*required_return)</f>
        <v>5839.5649485214517</v>
      </c>
      <c r="D189" s="18">
        <f>B189+C189</f>
        <v>200491.7298992365</v>
      </c>
      <c r="E189" s="14">
        <f>B189/3000</f>
        <v>64.884054983571687</v>
      </c>
      <c r="F189" s="14">
        <f>E189</f>
        <v>64.884054983571687</v>
      </c>
      <c r="G189" s="52">
        <f t="shared" ref="G189:G191" si="111">(D189-B189)/F189</f>
        <v>89.999999999999787</v>
      </c>
      <c r="H189" s="19"/>
      <c r="I189" s="19"/>
      <c r="J189" s="18">
        <f>D189+H189-I189</f>
        <v>200491.7298992365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200741.7298992365</v>
      </c>
      <c r="Q189" s="25">
        <f>(P189-(B108+SUM(H108:H188)))/(B108+SUM(H108:H188))</f>
        <v>6.0436542520335275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200491.7298992365</v>
      </c>
      <c r="C190" s="44">
        <f>(B190*required_return)</f>
        <v>6014.7518969770945</v>
      </c>
      <c r="D190" s="18">
        <f>B190+C190</f>
        <v>206506.4817962136</v>
      </c>
      <c r="E190" s="14">
        <f>B190/3000</f>
        <v>66.830576633078834</v>
      </c>
      <c r="F190" s="14">
        <f>E190</f>
        <v>66.830576633078834</v>
      </c>
      <c r="G190" s="52">
        <f t="shared" si="111"/>
        <v>90.000000000000142</v>
      </c>
      <c r="H190" s="19"/>
      <c r="I190" s="19"/>
      <c r="J190" s="18">
        <f>D190+H190-I190</f>
        <v>206506.4817962136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206756.4817962136</v>
      </c>
      <c r="Q190" s="25">
        <f>(P190-(B108+SUM(H108:H189)))/(B108+SUM(H108:H189))</f>
        <v>6.2547007185322236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206506.4817962136</v>
      </c>
      <c r="C191" s="44">
        <f>(B191*required_return)</f>
        <v>6195.1944538864082</v>
      </c>
      <c r="D191" s="18">
        <f>B191+C191</f>
        <v>212701.67625010002</v>
      </c>
      <c r="E191" s="14">
        <f>B191/3000</f>
        <v>68.835493932071202</v>
      </c>
      <c r="F191" s="14">
        <f>E191</f>
        <v>68.835493932071202</v>
      </c>
      <c r="G191" s="52">
        <f t="shared" si="111"/>
        <v>90.000000000000156</v>
      </c>
      <c r="H191" s="19"/>
      <c r="I191" s="19"/>
      <c r="J191" s="18">
        <f>D191+H191-I191</f>
        <v>212701.67625010002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212951.67625010002</v>
      </c>
      <c r="Q191" s="25">
        <f>(P191-(B108+SUM(H108:H190)))/(B108+SUM(H108:H190))</f>
        <v>6.4720785790258804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212701.67625010002</v>
      </c>
      <c r="C193" s="44">
        <f>(B193*required_return)</f>
        <v>6381.0502875030006</v>
      </c>
      <c r="D193" s="14">
        <f>B193+C193</f>
        <v>219082.72653760301</v>
      </c>
      <c r="E193" s="14">
        <f>B193/3000</f>
        <v>70.900558750033341</v>
      </c>
      <c r="F193" s="14">
        <f>E193</f>
        <v>70.900558750033341</v>
      </c>
      <c r="G193" s="53">
        <f>(D193-B193)/F193</f>
        <v>89.999999999999886</v>
      </c>
      <c r="H193" s="19"/>
      <c r="I193" s="19"/>
      <c r="J193" s="14">
        <f>D193+H193-I193</f>
        <v>219082.72653760301</v>
      </c>
      <c r="K193" s="55">
        <f>E193*75/B193</f>
        <v>2.5000000000000001E-2</v>
      </c>
      <c r="L193" s="45"/>
      <c r="M193" s="47"/>
      <c r="N193" s="20">
        <f>IF(D193&gt;B193,D193*0.013,0)</f>
        <v>2848.0754449888391</v>
      </c>
      <c r="O193" s="18"/>
      <c r="P193" s="14">
        <f>P191+C193+H191</f>
        <v>219332.72653760301</v>
      </c>
      <c r="Q193" s="25">
        <f>(P193-(B108+SUM(H108:H191)))/(B108+SUM(H108:H191))</f>
        <v>6.695977775334347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216234.65109261416</v>
      </c>
      <c r="C194" s="44">
        <f>(B194*required_return)</f>
        <v>6487.0395327784245</v>
      </c>
      <c r="D194" s="18">
        <f>B194+C194</f>
        <v>222721.6906253926</v>
      </c>
      <c r="E194" s="14">
        <f>B194/3000</f>
        <v>72.078217030871386</v>
      </c>
      <c r="F194" s="14">
        <f>E194</f>
        <v>72.078217030871386</v>
      </c>
      <c r="G194" s="52">
        <f t="shared" ref="G194:G196" si="114">(D194-B194)/F194</f>
        <v>90.000000000000142</v>
      </c>
      <c r="H194" s="19"/>
      <c r="I194" s="19"/>
      <c r="J194" s="18">
        <f>D194+H194-I194</f>
        <v>222721.6906253926</v>
      </c>
      <c r="K194" s="55">
        <f t="shared" ref="K194:K196" si="115">E194*75/B194</f>
        <v>2.4999999999999998E-2</v>
      </c>
      <c r="L194" s="45"/>
      <c r="M194" s="47"/>
      <c r="N194" s="20">
        <f>IF(D194&gt;B194,D194*0.013,0)</f>
        <v>2895.3819781301036</v>
      </c>
      <c r="O194" s="18"/>
      <c r="P194" s="14">
        <f>P193+C194+H193</f>
        <v>225819.76607038145</v>
      </c>
      <c r="Q194" s="25">
        <f>(P194-(B108+SUM(H108:H193)))/(B108+SUM(H108:H193))</f>
        <v>6.9235959372934968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219826.30864726249</v>
      </c>
      <c r="C195" s="44">
        <f>(B195*required_return)</f>
        <v>6594.7892594178747</v>
      </c>
      <c r="D195" s="18">
        <f>B195+C195</f>
        <v>226421.09790668037</v>
      </c>
      <c r="E195" s="14">
        <f>B195/3000</f>
        <v>73.275436215754155</v>
      </c>
      <c r="F195" s="14">
        <f>E195</f>
        <v>73.275436215754155</v>
      </c>
      <c r="G195" s="52">
        <f t="shared" si="114"/>
        <v>90.000000000000142</v>
      </c>
      <c r="H195" s="19"/>
      <c r="I195" s="19"/>
      <c r="J195" s="18">
        <f>D195+H195-I195</f>
        <v>226421.09790668037</v>
      </c>
      <c r="K195" s="55">
        <f t="shared" si="115"/>
        <v>2.4999999999999994E-2</v>
      </c>
      <c r="L195" s="45"/>
      <c r="M195" s="47"/>
      <c r="N195" s="20">
        <f>IF(D195&gt;B195,D195*0.013,0)</f>
        <v>2943.4742727868447</v>
      </c>
      <c r="O195" s="18"/>
      <c r="P195" s="14">
        <f>P194+C195+H194</f>
        <v>232414.55532979933</v>
      </c>
      <c r="Q195" s="25">
        <f>(P195-(B108+SUM(H108:H194)))/(B108+SUM(H108:H194))</f>
        <v>7.1549948369227883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223477.62363389353</v>
      </c>
      <c r="C196" s="44">
        <f>(B196*required_return)</f>
        <v>6704.328709016806</v>
      </c>
      <c r="D196" s="18">
        <f>B196+C196</f>
        <v>230181.95234291034</v>
      </c>
      <c r="E196" s="14">
        <f>B196/3000</f>
        <v>74.492541211297848</v>
      </c>
      <c r="F196" s="14">
        <f>E196</f>
        <v>74.492541211297848</v>
      </c>
      <c r="G196" s="52">
        <f t="shared" si="114"/>
        <v>90.000000000000128</v>
      </c>
      <c r="H196" s="19"/>
      <c r="I196" s="19"/>
      <c r="J196" s="18">
        <f>D196+H196-I196</f>
        <v>230181.95234291034</v>
      </c>
      <c r="K196" s="55">
        <f t="shared" si="115"/>
        <v>2.5000000000000001E-2</v>
      </c>
      <c r="L196" s="45"/>
      <c r="M196" s="48"/>
      <c r="N196" s="20">
        <f>IF(D196&gt;B196,D196*0.013,0)</f>
        <v>2992.3653804578344</v>
      </c>
      <c r="O196" s="18">
        <f>O191+SUM(N193:N196)</f>
        <v>11679.297076363622</v>
      </c>
      <c r="P196" s="14">
        <f>P195+C196+H195</f>
        <v>239118.88403881615</v>
      </c>
      <c r="Q196" s="25">
        <f>(P196-(B108+SUM(H108:H195)))/(B108+SUM(H108:H195))</f>
        <v>7.3902372722749226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227189.58696245251</v>
      </c>
      <c r="C198" s="44">
        <f>(B198*required_return)</f>
        <v>6815.6876088735753</v>
      </c>
      <c r="D198" s="14">
        <f>B198+C198</f>
        <v>234005.2745713261</v>
      </c>
      <c r="E198" s="14">
        <f>B198/3000</f>
        <v>75.729862320817503</v>
      </c>
      <c r="F198" s="14">
        <f>E198</f>
        <v>75.729862320817503</v>
      </c>
      <c r="G198" s="53">
        <f>(D198-B198)/F198</f>
        <v>90.000000000000171</v>
      </c>
      <c r="H198" s="19"/>
      <c r="I198" s="19"/>
      <c r="J198" s="14">
        <f>D198+H198-I198</f>
        <v>234005.2745713261</v>
      </c>
      <c r="K198" s="55">
        <f>E198*75/B198</f>
        <v>2.5000000000000001E-2</v>
      </c>
      <c r="L198" s="45"/>
      <c r="M198" s="47"/>
      <c r="N198" s="20">
        <f>IF(D198&gt;B198,D198*0.013,0)</f>
        <v>3042.0685694272393</v>
      </c>
      <c r="O198" s="18"/>
      <c r="P198" s="14">
        <f>P196+C198+H196</f>
        <v>245934.57164768974</v>
      </c>
      <c r="Q198" s="25">
        <f>(P198-(B108+SUM(H108:H196)))/(B108+SUM(H108:H196))</f>
        <v>7.6293870844782559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230963.20600189886</v>
      </c>
      <c r="C199" s="44">
        <f>(B199*required_return)</f>
        <v>6928.896180056965</v>
      </c>
      <c r="D199" s="18">
        <f>B199+C199</f>
        <v>237892.10218195582</v>
      </c>
      <c r="E199" s="14">
        <f>B199/3000</f>
        <v>76.987735333966285</v>
      </c>
      <c r="F199" s="14">
        <f>E199</f>
        <v>76.987735333966285</v>
      </c>
      <c r="G199" s="52">
        <f t="shared" ref="G199:G201" si="117">(D199-B199)/F199</f>
        <v>90.000000000000014</v>
      </c>
      <c r="H199" s="19"/>
      <c r="I199" s="19"/>
      <c r="J199" s="18">
        <f>D199+H199-I199</f>
        <v>237892.10218195582</v>
      </c>
      <c r="K199" s="55">
        <f t="shared" ref="K199:K201" si="118">E199*75/B199</f>
        <v>2.5000000000000001E-2</v>
      </c>
      <c r="L199" s="45"/>
      <c r="M199" s="47"/>
      <c r="N199" s="20">
        <f>IF(D199&gt;B199,D199*0.013,0)</f>
        <v>3092.5973283654257</v>
      </c>
      <c r="O199" s="18"/>
      <c r="P199" s="14">
        <f>P198+C199+H198</f>
        <v>252863.4678277467</v>
      </c>
      <c r="Q199" s="25">
        <f>(P199-(B108+SUM(H108:H198)))/(B108+SUM(H108:H198))</f>
        <v>7.8725091750622864</v>
      </c>
      <c r="R199" s="25">
        <f t="shared" ref="R199:R201" si="119">D199/B199-1</f>
        <v>3.0000000000000027E-2</v>
      </c>
    </row>
    <row r="200" spans="1:18">
      <c r="A200" s="1">
        <f>A199+7</f>
        <v>45718</v>
      </c>
      <c r="B200" s="17">
        <f>D199+H199-N199</f>
        <v>234799.50485359039</v>
      </c>
      <c r="C200" s="44">
        <f>(B200*required_return)</f>
        <v>7043.9851456077113</v>
      </c>
      <c r="D200" s="18">
        <f>B200+C200</f>
        <v>241843.48999919809</v>
      </c>
      <c r="E200" s="14">
        <f>B200/3000</f>
        <v>78.266501617863469</v>
      </c>
      <c r="F200" s="14">
        <f>E200</f>
        <v>78.266501617863469</v>
      </c>
      <c r="G200" s="52">
        <f t="shared" si="117"/>
        <v>89.999999999999858</v>
      </c>
      <c r="H200" s="19"/>
      <c r="I200" s="19"/>
      <c r="J200" s="18">
        <f>D200+H200-I200</f>
        <v>241843.48999919809</v>
      </c>
      <c r="K200" s="55">
        <f t="shared" si="118"/>
        <v>2.5000000000000001E-2</v>
      </c>
      <c r="L200" s="45"/>
      <c r="M200" s="47"/>
      <c r="N200" s="20">
        <f>IF(D200&gt;B200,D200*0.013,0)</f>
        <v>3143.9653699895753</v>
      </c>
      <c r="O200" s="18"/>
      <c r="P200" s="14">
        <f>P199+C200+H199</f>
        <v>259907.4529733544</v>
      </c>
      <c r="Q200" s="25">
        <f>(P200-(B108+SUM(H108:H199)))/(B108+SUM(H108:H199))</f>
        <v>8.1196695235709164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238699.52462920852</v>
      </c>
      <c r="C201" s="44">
        <f>(B201*required_return)</f>
        <v>7160.9857388762557</v>
      </c>
      <c r="D201" s="18">
        <f>B201+C201</f>
        <v>245860.51036808477</v>
      </c>
      <c r="E201" s="14">
        <f>B201/3000</f>
        <v>79.56650820973617</v>
      </c>
      <c r="F201" s="14">
        <f>E201</f>
        <v>79.56650820973617</v>
      </c>
      <c r="G201" s="52">
        <f t="shared" si="117"/>
        <v>89.999999999999886</v>
      </c>
      <c r="H201" s="19"/>
      <c r="I201" s="19"/>
      <c r="J201" s="18">
        <f>D201+H201-I201</f>
        <v>245860.51036808477</v>
      </c>
      <c r="K201" s="55">
        <f t="shared" si="118"/>
        <v>2.4999999999999998E-2</v>
      </c>
      <c r="L201" s="45"/>
      <c r="M201" s="48"/>
      <c r="N201" s="20">
        <f>IF(D201&gt;B201,D201*0.013,0)</f>
        <v>3196.1866347851019</v>
      </c>
      <c r="O201" s="18">
        <f>O196+SUM(N198:N201)</f>
        <v>24154.114978930964</v>
      </c>
      <c r="P201" s="14">
        <f>P200+C201+H200</f>
        <v>267068.43871223065</v>
      </c>
      <c r="Q201" s="25">
        <f>(P201-(B108+SUM(H108:H200)))/(B108+SUM(H108:H200))</f>
        <v>8.3709352054682764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242664.32373329968</v>
      </c>
      <c r="C203" s="44">
        <f>(B203*required_return)</f>
        <v>7279.9297119989906</v>
      </c>
      <c r="D203" s="14">
        <f>B203+C203</f>
        <v>249944.25344529867</v>
      </c>
      <c r="E203" s="14">
        <f>B203/3000</f>
        <v>80.888107911099894</v>
      </c>
      <c r="F203" s="14">
        <f>E203</f>
        <v>80.888107911099894</v>
      </c>
      <c r="G203" s="53">
        <f>(D203-B203)/F203</f>
        <v>90.000000000000028</v>
      </c>
      <c r="H203" s="19"/>
      <c r="I203" s="19"/>
      <c r="J203" s="14">
        <f>D203+H203-I203</f>
        <v>249944.25344529867</v>
      </c>
      <c r="K203" s="55">
        <f>E203*75/B203</f>
        <v>2.5000000000000001E-2</v>
      </c>
      <c r="L203" s="45"/>
      <c r="M203" s="47"/>
      <c r="N203" s="20">
        <f>IF(D203&gt;B203,D203*0.013,0)</f>
        <v>3249.2752947888825</v>
      </c>
      <c r="O203" s="18"/>
      <c r="P203" s="14">
        <f>P201+C203+H201</f>
        <v>274348.36842422961</v>
      </c>
      <c r="Q203" s="25">
        <f>(P203-(B108+SUM(H108:H201)))/(B108+SUM(H108:H201))</f>
        <v>8.6263744103419491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246694.97815050979</v>
      </c>
      <c r="C204" s="44">
        <f>(B204*required_return)</f>
        <v>7400.8493445152935</v>
      </c>
      <c r="D204" s="18">
        <f>B204+C204</f>
        <v>254095.82749502509</v>
      </c>
      <c r="E204" s="14">
        <f>B204/3000</f>
        <v>82.231659383503271</v>
      </c>
      <c r="F204" s="14">
        <f>E204</f>
        <v>82.231659383503271</v>
      </c>
      <c r="G204" s="52">
        <f t="shared" ref="G204:G206" si="120">(D204-B204)/F204</f>
        <v>90.000000000000071</v>
      </c>
      <c r="H204" s="19"/>
      <c r="I204" s="19"/>
      <c r="J204" s="18">
        <f>D204+H204-I204</f>
        <v>254095.82749502509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3303.2457574353261</v>
      </c>
      <c r="O204" s="18"/>
      <c r="P204" s="14">
        <f>P203+C204+H203</f>
        <v>281749.21776874491</v>
      </c>
      <c r="Q204" s="25">
        <f>(P204-(B108+SUM(H108:H203)))/(B108+SUM(H108:H203))</f>
        <v>8.886056460408577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250792.58173758976</v>
      </c>
      <c r="C205" s="44">
        <f>(B205*required_return)</f>
        <v>7523.7774521276924</v>
      </c>
      <c r="D205" s="18">
        <f>B205+C205</f>
        <v>258316.35918971745</v>
      </c>
      <c r="E205" s="14">
        <f>B205/3000</f>
        <v>83.597527245863247</v>
      </c>
      <c r="F205" s="14">
        <f>E205</f>
        <v>83.597527245863247</v>
      </c>
      <c r="G205" s="52">
        <f t="shared" si="120"/>
        <v>89.999999999999943</v>
      </c>
      <c r="H205" s="19"/>
      <c r="I205" s="19"/>
      <c r="J205" s="18">
        <f>D205+H205-I205</f>
        <v>258316.35918971745</v>
      </c>
      <c r="K205" s="55">
        <f t="shared" si="121"/>
        <v>2.4999999999999998E-2</v>
      </c>
      <c r="L205" s="45"/>
      <c r="M205" s="47"/>
      <c r="N205" s="20">
        <f>IF(D205&gt;B205,D205*0.013,0)</f>
        <v>3358.1126694663267</v>
      </c>
      <c r="O205" s="18"/>
      <c r="P205" s="14">
        <f>P204+C205+H204</f>
        <v>289272.99522087263</v>
      </c>
      <c r="Q205" s="25">
        <f>(P205-(B108+SUM(H108:H204)))/(B108+SUM(H108:H204))</f>
        <v>9.1500518293268094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254958.24652025112</v>
      </c>
      <c r="C206" s="44">
        <f>(B206*required_return)</f>
        <v>7648.7473956075337</v>
      </c>
      <c r="D206" s="18">
        <f>B206+C206</f>
        <v>262606.99391585868</v>
      </c>
      <c r="E206" s="14">
        <f>B206/3000</f>
        <v>84.986082173417046</v>
      </c>
      <c r="F206" s="14">
        <f>E206</f>
        <v>84.986082173417046</v>
      </c>
      <c r="G206" s="52">
        <f t="shared" si="120"/>
        <v>90.000000000000256</v>
      </c>
      <c r="H206" s="19"/>
      <c r="I206" s="19"/>
      <c r="J206" s="18">
        <f>D206+H206-I206</f>
        <v>262606.99391585868</v>
      </c>
      <c r="K206" s="55">
        <f t="shared" si="121"/>
        <v>2.5000000000000001E-2</v>
      </c>
      <c r="L206" s="45"/>
      <c r="M206" s="48"/>
      <c r="N206" s="20">
        <f>IF(D206&gt;B206,D206*0.013,0)</f>
        <v>3413.8909209061626</v>
      </c>
      <c r="O206" s="18">
        <f>O201+SUM(N203:N206)</f>
        <v>37478.639621527662</v>
      </c>
      <c r="P206" s="14">
        <f>P205+C206+H205</f>
        <v>296921.74261648016</v>
      </c>
      <c r="Q206" s="25">
        <f>(P206-(B108+SUM(H108:H205)))/(B108+SUM(H108:H205))</f>
        <v>9.4184321613227748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259193.10299495253</v>
      </c>
      <c r="C208" s="44">
        <f>(B208*required_return)</f>
        <v>7775.7930898485756</v>
      </c>
      <c r="D208" s="14">
        <f>B208+C208</f>
        <v>266968.89608480112</v>
      </c>
      <c r="E208" s="14">
        <f>B208/3000</f>
        <v>86.397700998317504</v>
      </c>
      <c r="F208" s="14">
        <f>E208</f>
        <v>86.397700998317504</v>
      </c>
      <c r="G208" s="53">
        <f>(D208-B208)/F208</f>
        <v>90.000000000000213</v>
      </c>
      <c r="H208" s="19"/>
      <c r="I208" s="19"/>
      <c r="J208" s="14">
        <f>D208+H208-I208</f>
        <v>266968.89608480112</v>
      </c>
      <c r="K208" s="55">
        <f>E208*75/B208</f>
        <v>2.4999999999999998E-2</v>
      </c>
      <c r="L208" s="45"/>
      <c r="M208" s="19"/>
      <c r="N208" s="20">
        <f>IF(D208&gt;B208,D208*0.013,0)</f>
        <v>3470.5956491024144</v>
      </c>
      <c r="O208" s="18"/>
      <c r="P208" s="14">
        <f>P206+C208+H206</f>
        <v>304697.53570632875</v>
      </c>
      <c r="Q208" s="25">
        <f>(P208-(B108+SUM(H108:H206)))/(B108+SUM(H108:H206))</f>
        <v>9.6912702906331933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263498.30043569871</v>
      </c>
      <c r="C209" s="44">
        <f>(B209*required_return)</f>
        <v>7904.949013070961</v>
      </c>
      <c r="D209" s="18">
        <f>B209+C209</f>
        <v>271403.24944876967</v>
      </c>
      <c r="E209" s="14">
        <f>B209/3000</f>
        <v>87.832766811899575</v>
      </c>
      <c r="F209" s="14">
        <f>E209</f>
        <v>87.832766811899575</v>
      </c>
      <c r="G209" s="52">
        <f t="shared" ref="G209:G211" si="123">(D209-B209)/F209</f>
        <v>89.999999999999986</v>
      </c>
      <c r="H209" s="19"/>
      <c r="I209" s="19"/>
      <c r="J209" s="18">
        <f>D209+H209-I209</f>
        <v>271403.24944876967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3528.2422428340055</v>
      </c>
      <c r="O209" s="18"/>
      <c r="P209" s="14">
        <f>P208+C209+H208</f>
        <v>312602.48471939971</v>
      </c>
      <c r="Q209" s="25">
        <f>(P209-(B108+SUM(H108:H208)))/(B108+SUM(H108:H208))</f>
        <v>9.9686402612714566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267875.00720593566</v>
      </c>
      <c r="C210" s="44">
        <f>(B210*required_return)</f>
        <v>8036.2502161780694</v>
      </c>
      <c r="D210" s="18">
        <f>B210+C210</f>
        <v>275911.25742211373</v>
      </c>
      <c r="E210" s="14">
        <f>B210/3000</f>
        <v>89.29166906864522</v>
      </c>
      <c r="F210" s="14">
        <f>E210</f>
        <v>89.29166906864522</v>
      </c>
      <c r="G210" s="52">
        <f t="shared" si="123"/>
        <v>90.000000000000028</v>
      </c>
      <c r="H210" s="19"/>
      <c r="I210" s="19"/>
      <c r="J210" s="18">
        <f>D210+H210-I210</f>
        <v>275911.25742211373</v>
      </c>
      <c r="K210" s="55">
        <f t="shared" si="124"/>
        <v>2.4999999999999998E-2</v>
      </c>
      <c r="L210" s="45"/>
      <c r="M210" s="19"/>
      <c r="N210" s="20">
        <f>IF(D210&gt;B210,D210*0.013,0)</f>
        <v>3586.8463464874785</v>
      </c>
      <c r="O210" s="18"/>
      <c r="P210" s="14">
        <f>P209+C210+H209</f>
        <v>320638.73493557778</v>
      </c>
      <c r="Q210" s="25">
        <f>(P210-(B108+SUM(H108:H209)))/(B108+SUM(H108:H209))</f>
        <v>10.250617347122022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272324.41107562627</v>
      </c>
      <c r="C211" s="44">
        <f>(B211*required_return)</f>
        <v>8169.732332268788</v>
      </c>
      <c r="D211" s="18">
        <f>B211+C211</f>
        <v>280494.14340789506</v>
      </c>
      <c r="E211" s="14">
        <f>B211/3000</f>
        <v>90.77480369187542</v>
      </c>
      <c r="F211" s="14">
        <f>E211</f>
        <v>90.77480369187542</v>
      </c>
      <c r="G211" s="52">
        <f t="shared" si="123"/>
        <v>90</v>
      </c>
      <c r="H211" s="19"/>
      <c r="I211" s="19"/>
      <c r="J211" s="18">
        <f>D211+H211-I211</f>
        <v>280494.14340789506</v>
      </c>
      <c r="K211" s="55">
        <f t="shared" si="124"/>
        <v>2.5000000000000001E-2</v>
      </c>
      <c r="L211" s="45"/>
      <c r="M211" s="23"/>
      <c r="N211" s="20">
        <f>IF(D211&gt;B211,D211*0.013,0)</f>
        <v>3646.4238643026356</v>
      </c>
      <c r="O211" s="18">
        <f>O206+SUM(N208:N211)</f>
        <v>51710.747724254194</v>
      </c>
      <c r="P211" s="14">
        <f>P210+C211+H210</f>
        <v>328808.46726784657</v>
      </c>
      <c r="Q211" s="25">
        <f>(P211-(B108+SUM(H108:H210)))/(B108+SUM(H108:H210))</f>
        <v>10.537278072368565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276847.71954359242</v>
      </c>
      <c r="C213" s="44">
        <f>(B213*required_return)</f>
        <v>8305.4315863077718</v>
      </c>
      <c r="D213" s="14">
        <f>B213+C213</f>
        <v>285153.15112990019</v>
      </c>
      <c r="E213" s="14">
        <f>B213/3000</f>
        <v>92.282573181197478</v>
      </c>
      <c r="F213" s="14">
        <f>E213</f>
        <v>92.282573181197478</v>
      </c>
      <c r="G213" s="53">
        <f>(D213-B213)/F213</f>
        <v>89.999999999999915</v>
      </c>
      <c r="H213" s="19"/>
      <c r="I213" s="19"/>
      <c r="J213" s="14">
        <f>D213+H213-I213</f>
        <v>285153.15112990019</v>
      </c>
      <c r="K213" s="55">
        <f>E213*75/B213</f>
        <v>2.5000000000000001E-2</v>
      </c>
      <c r="L213" s="45"/>
      <c r="M213" s="47"/>
      <c r="N213" s="20">
        <f>IF(D213&gt;B213,D213*0.013,0)</f>
        <v>3706.9909646887022</v>
      </c>
      <c r="O213" s="18"/>
      <c r="P213" s="14">
        <f>P211+C213+H211</f>
        <v>337113.89885415434</v>
      </c>
      <c r="Q213" s="25">
        <f>(P213-(B108+SUM(H108:H211)))/(B108+SUM(H108:H211))</f>
        <v>10.828700232261454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281446.16016521148</v>
      </c>
      <c r="C214" s="44">
        <f>(B214*required_return)</f>
        <v>8443.3848049563439</v>
      </c>
      <c r="D214" s="18">
        <f>B214+C214</f>
        <v>289889.5449701678</v>
      </c>
      <c r="E214" s="14">
        <f>B214/3000</f>
        <v>93.815386721737156</v>
      </c>
      <c r="F214" s="14">
        <f>E214</f>
        <v>93.815386721737156</v>
      </c>
      <c r="G214" s="52">
        <f t="shared" ref="G214:G216" si="126">(D214-B214)/F214</f>
        <v>89.999999999999787</v>
      </c>
      <c r="H214" s="19"/>
      <c r="I214" s="19"/>
      <c r="J214" s="18">
        <f>D214+H214-I214</f>
        <v>289889.5449701678</v>
      </c>
      <c r="K214" s="55">
        <f t="shared" ref="K214:K216" si="127">E214*75/B214</f>
        <v>2.5000000000000001E-2</v>
      </c>
      <c r="L214" s="45"/>
      <c r="M214" s="47"/>
      <c r="N214" s="20">
        <f>IF(D214&gt;B214,D214*0.013,0)</f>
        <v>3768.5640846121814</v>
      </c>
      <c r="O214" s="18"/>
      <c r="P214" s="14">
        <f>P213+C214+H213</f>
        <v>345557.28365911066</v>
      </c>
      <c r="Q214" s="25">
        <f>(P214-(B108+SUM(H108:H213)))/(B108+SUM(H108:H213))</f>
        <v>11.124962914230162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286120.98088555562</v>
      </c>
      <c r="C215" s="44">
        <f>(B215*required_return)</f>
        <v>8583.6294265666675</v>
      </c>
      <c r="D215" s="18">
        <f>B215+C215</f>
        <v>294704.61031212227</v>
      </c>
      <c r="E215" s="14">
        <f>B215/3000</f>
        <v>95.373660295185203</v>
      </c>
      <c r="F215" s="14">
        <f>E215</f>
        <v>95.373660295185203</v>
      </c>
      <c r="G215" s="52">
        <f t="shared" si="126"/>
        <v>89.999999999999815</v>
      </c>
      <c r="H215" s="19"/>
      <c r="I215" s="19"/>
      <c r="J215" s="18">
        <f>D215+H215-I215</f>
        <v>294704.61031212227</v>
      </c>
      <c r="K215" s="55">
        <f t="shared" si="127"/>
        <v>2.5000000000000001E-2</v>
      </c>
      <c r="L215" s="45"/>
      <c r="M215" s="47"/>
      <c r="N215" s="20">
        <f>IF(D215&gt;B215,D215*0.013,0)</f>
        <v>3831.1599340575895</v>
      </c>
      <c r="O215" s="18"/>
      <c r="P215" s="14">
        <f>P214+C215+H214</f>
        <v>354140.91308567731</v>
      </c>
      <c r="Q215" s="25">
        <f>(P215-(B108+SUM(H108:H214)))/(B108+SUM(H108:H214))</f>
        <v>11.426146519346371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290873.45037806471</v>
      </c>
      <c r="C216" s="44">
        <f>(B216*required_return)</f>
        <v>8726.2035113419406</v>
      </c>
      <c r="D216" s="18">
        <f>B216+C216</f>
        <v>299599.65388940665</v>
      </c>
      <c r="E216" s="14">
        <f>B216/3000</f>
        <v>96.957816792688234</v>
      </c>
      <c r="F216" s="14">
        <f>E216</f>
        <v>96.957816792688234</v>
      </c>
      <c r="G216" s="52">
        <f t="shared" si="126"/>
        <v>90</v>
      </c>
      <c r="H216" s="19"/>
      <c r="I216" s="19"/>
      <c r="J216" s="18">
        <f>D216+H216-I216</f>
        <v>299599.65388940665</v>
      </c>
      <c r="K216" s="55">
        <f t="shared" si="127"/>
        <v>2.4999999999999998E-2</v>
      </c>
      <c r="L216" s="45"/>
      <c r="M216" s="48"/>
      <c r="N216" s="20">
        <f>IF(D216&gt;B216,D216*0.013,0)</f>
        <v>3894.7955005622862</v>
      </c>
      <c r="O216" s="18">
        <f>O211+SUM(N213:N216)</f>
        <v>66912.258208174957</v>
      </c>
      <c r="P216" s="14">
        <f>P215+C216+H215</f>
        <v>362867.11659701925</v>
      </c>
      <c r="Q216" s="25">
        <f>(P216-(B108+SUM(H108:H215)))/(B108+SUM(H108:H215))</f>
        <v>11.73233278414356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295704.85838884435</v>
      </c>
      <c r="C218" s="44">
        <f>(B218*required_return)</f>
        <v>8871.14575166533</v>
      </c>
      <c r="D218" s="14">
        <f>B218+C218</f>
        <v>304576.0041405097</v>
      </c>
      <c r="E218" s="14">
        <f>B218/3000</f>
        <v>98.568286129614791</v>
      </c>
      <c r="F218" s="14">
        <f>E218</f>
        <v>98.568286129614791</v>
      </c>
      <c r="G218" s="53">
        <f>(D218-B218)/F218</f>
        <v>90.000000000000156</v>
      </c>
      <c r="H218" s="19"/>
      <c r="I218" s="19"/>
      <c r="J218" s="14">
        <f>D218+H218-I218</f>
        <v>304576.0041405097</v>
      </c>
      <c r="K218" s="55">
        <f>E218*75/B218</f>
        <v>2.5000000000000001E-2</v>
      </c>
      <c r="L218" s="45"/>
      <c r="M218" s="47"/>
      <c r="N218" s="20">
        <f>IF(D218&gt;B218,D218*0.023,0)</f>
        <v>7005.2480952317228</v>
      </c>
      <c r="O218" s="18"/>
      <c r="P218" s="14">
        <f>P216+C218+H216</f>
        <v>371738.2623486846</v>
      </c>
      <c r="Q218" s="25">
        <f>(P218-(B108+SUM(H108:H216)))/(B108+SUM(H108:H216))</f>
        <v>12.043604802799033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297570.75604527799</v>
      </c>
      <c r="C219" s="44">
        <f>(B219*required_return)</f>
        <v>8927.1226813583398</v>
      </c>
      <c r="D219" s="18">
        <f>B219+C219</f>
        <v>306497.87872663635</v>
      </c>
      <c r="E219" s="14">
        <f>B219/3000</f>
        <v>99.190252015092668</v>
      </c>
      <c r="F219" s="14">
        <f>E219</f>
        <v>99.190252015092668</v>
      </c>
      <c r="G219" s="52">
        <f t="shared" ref="G219:G221" si="129">(D219-B219)/F219</f>
        <v>90.000000000000242</v>
      </c>
      <c r="H219" s="19"/>
      <c r="I219" s="19"/>
      <c r="J219" s="18">
        <f>D219+H219-I219</f>
        <v>306497.87872663635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7049.4512107126357</v>
      </c>
      <c r="O219" s="18"/>
      <c r="P219" s="14">
        <f>P218+C219+H218</f>
        <v>380665.38503004296</v>
      </c>
      <c r="Q219" s="25">
        <f>(P219-(B108+SUM(H108:H218)))/(B108+SUM(H108:H218))</f>
        <v>12.35684094789222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299448.42751592374</v>
      </c>
      <c r="C220" s="44">
        <f>(B220*required_return)</f>
        <v>8983.4528254777124</v>
      </c>
      <c r="D220" s="18">
        <f>B220+C220</f>
        <v>308431.88034140144</v>
      </c>
      <c r="E220" s="14">
        <f>B220/3000</f>
        <v>99.816142505307909</v>
      </c>
      <c r="F220" s="14">
        <f>E220</f>
        <v>99.816142505307909</v>
      </c>
      <c r="G220" s="52">
        <f t="shared" si="129"/>
        <v>89.999999999999844</v>
      </c>
      <c r="H220" s="19"/>
      <c r="I220" s="19"/>
      <c r="J220" s="18">
        <f>D220+H220-I220</f>
        <v>308431.88034140144</v>
      </c>
      <c r="K220" s="55">
        <f t="shared" si="130"/>
        <v>2.4999999999999998E-2</v>
      </c>
      <c r="L220" s="45"/>
      <c r="M220" s="47"/>
      <c r="N220" s="20">
        <f>IF(D220&gt;B220,D220*0.023,0)</f>
        <v>7093.9332478522329</v>
      </c>
      <c r="O220" s="18"/>
      <c r="P220" s="14">
        <f>P219+C220+H219</f>
        <v>389648.83785552066</v>
      </c>
      <c r="Q220" s="25">
        <f>(P220-(B108+SUM(H108:H219)))/(B108+SUM(H108:H219))</f>
        <v>12.672053613060944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301337.94709354918</v>
      </c>
      <c r="C221" s="44">
        <f>(B221*required_return)</f>
        <v>9040.1384128064747</v>
      </c>
      <c r="D221" s="18">
        <f>B221+C221</f>
        <v>310378.08550635568</v>
      </c>
      <c r="E221" s="14">
        <f>B221/3000</f>
        <v>100.4459823645164</v>
      </c>
      <c r="F221" s="14">
        <f>E221</f>
        <v>100.4459823645164</v>
      </c>
      <c r="G221" s="52">
        <f t="shared" si="129"/>
        <v>90.000000000000213</v>
      </c>
      <c r="H221" s="19"/>
      <c r="I221" s="19"/>
      <c r="J221" s="18">
        <f>D221+H221-I221</f>
        <v>310378.08550635568</v>
      </c>
      <c r="K221" s="55">
        <f t="shared" si="130"/>
        <v>2.5000000000000001E-2</v>
      </c>
      <c r="L221" s="45"/>
      <c r="M221" s="48"/>
      <c r="N221" s="20">
        <f>IF(D221&gt;B221,D221*0.023,0)</f>
        <v>7138.6959666461808</v>
      </c>
      <c r="O221" s="18">
        <f>O216+SUM(N218:N221)</f>
        <v>95199.586728617724</v>
      </c>
      <c r="P221" s="14">
        <f>P220+C221+H220</f>
        <v>398688.97626832715</v>
      </c>
      <c r="Q221" s="25">
        <f>(P221-(B108+SUM(H108:H220)))/(B108+SUM(H108:H220))</f>
        <v>12.989255270146886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303239.38953970949</v>
      </c>
      <c r="C223" s="44">
        <f>(B223*required_return)</f>
        <v>9097.1816861912848</v>
      </c>
      <c r="D223" s="14">
        <f>B223+C223</f>
        <v>312336.57122590079</v>
      </c>
      <c r="E223" s="14">
        <f>B223/3000</f>
        <v>101.0797965132365</v>
      </c>
      <c r="F223" s="14">
        <f>E223</f>
        <v>101.0797965132365</v>
      </c>
      <c r="G223" s="53">
        <f>(D223-B223)/F223</f>
        <v>90.000000000000099</v>
      </c>
      <c r="H223" s="19"/>
      <c r="I223" s="19"/>
      <c r="J223" s="14">
        <f>D223+H223-I223</f>
        <v>312336.57122590079</v>
      </c>
      <c r="K223" s="55">
        <f>E223*75/B223</f>
        <v>2.5000000000000001E-2</v>
      </c>
      <c r="L223" s="50"/>
      <c r="M223" s="49"/>
      <c r="N223" s="31">
        <f>IF(D223&gt;B223,D223*0.023,0)</f>
        <v>7183.7411381957181</v>
      </c>
      <c r="O223" s="32"/>
      <c r="P223" s="30">
        <f>P221+C223+H221</f>
        <v>407786.15795451845</v>
      </c>
      <c r="Q223" s="35">
        <f>(P223-(B108+SUM(H108:H221)))/(B108+SUM(H108:H221))</f>
        <v>13.308458469689038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305152.83008770505</v>
      </c>
      <c r="C224" s="44">
        <f>(B224*required_return)</f>
        <v>9154.5849026311516</v>
      </c>
      <c r="D224" s="18">
        <f>B224+C224</f>
        <v>314307.41499033623</v>
      </c>
      <c r="E224" s="14">
        <f>B224/3000</f>
        <v>101.71761002923502</v>
      </c>
      <c r="F224" s="14">
        <f>E224</f>
        <v>101.71761002923502</v>
      </c>
      <c r="G224" s="52">
        <f t="shared" ref="G224:G226" si="132">(D224-B224)/F224</f>
        <v>90.000000000000256</v>
      </c>
      <c r="H224" s="19"/>
      <c r="I224" s="19"/>
      <c r="J224" s="18">
        <f>D224+H224-I224</f>
        <v>314307.41499033623</v>
      </c>
      <c r="K224" s="55">
        <f t="shared" ref="K224:K226" si="133">E224*75/B224</f>
        <v>2.4999999999999998E-2</v>
      </c>
      <c r="L224" s="45"/>
      <c r="M224" s="47"/>
      <c r="N224" s="20">
        <f>IF(D224&gt;B224,D224*0.023,0)</f>
        <v>7229.0705447777327</v>
      </c>
      <c r="O224" s="18"/>
      <c r="P224" s="14">
        <f>P223+C224+H223</f>
        <v>416940.74285714963</v>
      </c>
      <c r="Q224" s="25">
        <f>(P224-(B108+SUM(H108:H223)))/(B108+SUM(H108:H223))</f>
        <v>13.629675841420301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307078.3444455585</v>
      </c>
      <c r="C225" s="44">
        <f>(B225*required_return)</f>
        <v>9212.3503333667541</v>
      </c>
      <c r="D225" s="18">
        <f>B225+C225</f>
        <v>316290.69477892527</v>
      </c>
      <c r="E225" s="14">
        <f>B225/3000</f>
        <v>102.3594481485195</v>
      </c>
      <c r="F225" s="14">
        <f>E225</f>
        <v>102.3594481485195</v>
      </c>
      <c r="G225" s="52">
        <f t="shared" si="132"/>
        <v>90.000000000000199</v>
      </c>
      <c r="H225" s="19"/>
      <c r="I225" s="19"/>
      <c r="J225" s="18">
        <f>D225+H225-I225</f>
        <v>316290.69477892527</v>
      </c>
      <c r="K225" s="55">
        <f t="shared" si="133"/>
        <v>2.5000000000000001E-2</v>
      </c>
      <c r="L225" s="45"/>
      <c r="M225" s="47"/>
      <c r="N225" s="20">
        <f>IF(D225&gt;B225,D225*0.023,0)</f>
        <v>7274.6859799152808</v>
      </c>
      <c r="O225" s="18"/>
      <c r="P225" s="14">
        <f>P224+C225+H224</f>
        <v>426153.0931905164</v>
      </c>
      <c r="Q225" s="25">
        <f>(P225-(B108+SUM(H108:H224)))/(B108+SUM(H108:H224))</f>
        <v>13.95292009476719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309016.00879901001</v>
      </c>
      <c r="C226" s="44">
        <f>(B226*required_return)</f>
        <v>9270.4802639702993</v>
      </c>
      <c r="D226" s="18">
        <f>B226+C226</f>
        <v>318286.48906298034</v>
      </c>
      <c r="E226" s="14">
        <f>B226/3000</f>
        <v>103.00533626633667</v>
      </c>
      <c r="F226" s="14">
        <f>E226</f>
        <v>103.00533626633667</v>
      </c>
      <c r="G226" s="52">
        <f t="shared" si="132"/>
        <v>90.000000000000256</v>
      </c>
      <c r="H226" s="19"/>
      <c r="I226" s="19"/>
      <c r="J226" s="18">
        <f>D226+H226-I226</f>
        <v>318286.48906298034</v>
      </c>
      <c r="K226" s="55">
        <f t="shared" si="133"/>
        <v>2.5000000000000001E-2</v>
      </c>
      <c r="L226" s="51"/>
      <c r="M226" s="48"/>
      <c r="N226" s="22">
        <f>IF(D226&gt;B226,D226*0.023,0)</f>
        <v>7320.5892484485476</v>
      </c>
      <c r="O226" s="34">
        <f>O221+SUM(N223:N226)</f>
        <v>124207.673639955</v>
      </c>
      <c r="P226" s="36">
        <f>P225+C226+H225</f>
        <v>435423.57345448673</v>
      </c>
      <c r="Q226" s="37">
        <f>(P226-(B108+SUM(H108:H225)))/(B108+SUM(H108:H225))</f>
        <v>14.278204019352698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310965.89981453179</v>
      </c>
      <c r="C228" s="44">
        <f>(B228*required_return)</f>
        <v>9328.9769944359541</v>
      </c>
      <c r="D228" s="14">
        <f>B228+C228</f>
        <v>320294.87680896773</v>
      </c>
      <c r="E228" s="14">
        <f>B228/3000</f>
        <v>103.65529993817727</v>
      </c>
      <c r="F228" s="14">
        <f>E228</f>
        <v>103.65529993817727</v>
      </c>
      <c r="G228" s="53">
        <f>(D228-B228)/F228</f>
        <v>89.999999999999901</v>
      </c>
      <c r="H228" s="19"/>
      <c r="I228" s="19"/>
      <c r="J228" s="14">
        <f>D228+H228-I228</f>
        <v>320294.87680896773</v>
      </c>
      <c r="K228" s="55">
        <f>E228*75/B228</f>
        <v>2.5000000000000001E-2</v>
      </c>
      <c r="L228" s="45"/>
      <c r="M228" s="47"/>
      <c r="N228" s="31">
        <f>IF(D228&gt;B228,D228*0.023,0)</f>
        <v>7366.7821666062573</v>
      </c>
      <c r="O228" s="32"/>
      <c r="P228" s="14">
        <f>P226+C228+H226</f>
        <v>444752.55044892267</v>
      </c>
      <c r="Q228" s="25">
        <f>(P228-(B158+SUM(H158:H226)))/(B158+SUM(H158:H226))</f>
        <v>3.7839851898033365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312928.09464236145</v>
      </c>
      <c r="C229" s="44">
        <f>(B229*required_return)</f>
        <v>9387.8428392708429</v>
      </c>
      <c r="D229" s="18">
        <f>B229+C229</f>
        <v>322315.93748163228</v>
      </c>
      <c r="E229" s="14">
        <f>B229/3000</f>
        <v>104.30936488078716</v>
      </c>
      <c r="F229" s="14">
        <f>E229</f>
        <v>104.30936488078716</v>
      </c>
      <c r="G229" s="52">
        <f t="shared" ref="G229:G231" si="135">(D229-B229)/F229</f>
        <v>89.999999999999872</v>
      </c>
      <c r="H229" s="19"/>
      <c r="I229" s="19"/>
      <c r="J229" s="18">
        <f>D229+H229-I229</f>
        <v>322315.93748163228</v>
      </c>
      <c r="K229" s="55">
        <f t="shared" ref="K229:K231" si="136">E229*75/B229</f>
        <v>2.5000000000000001E-2</v>
      </c>
      <c r="L229" s="45"/>
      <c r="M229" s="47"/>
      <c r="N229" s="20">
        <f>IF(D229&gt;B229,D229*0.023,0)</f>
        <v>7413.2665620775424</v>
      </c>
      <c r="O229" s="18"/>
      <c r="P229" s="14">
        <f>P228+C229+H228</f>
        <v>454140.3932881935</v>
      </c>
      <c r="Q229" s="25">
        <f>(P229-(B158+SUM(H158:H228)))/(B158+SUM(H158:H228))</f>
        <v>3.8849656137760391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314902.67091955472</v>
      </c>
      <c r="C230" s="44">
        <f>(B230*required_return)</f>
        <v>9447.0801275866415</v>
      </c>
      <c r="D230" s="18">
        <f>B230+C230</f>
        <v>324349.75104714138</v>
      </c>
      <c r="E230" s="14">
        <f>B230/3000</f>
        <v>104.9675569731849</v>
      </c>
      <c r="F230" s="14">
        <f>E230</f>
        <v>104.9675569731849</v>
      </c>
      <c r="G230" s="52">
        <f t="shared" si="135"/>
        <v>90.00000000000027</v>
      </c>
      <c r="H230" s="19"/>
      <c r="I230" s="19"/>
      <c r="J230" s="18">
        <f>D230+H230-I230</f>
        <v>324349.75104714138</v>
      </c>
      <c r="K230" s="55">
        <f t="shared" si="136"/>
        <v>2.4999999999999998E-2</v>
      </c>
      <c r="L230" s="45"/>
      <c r="M230" s="47"/>
      <c r="N230" s="20">
        <f>IF(D230&gt;B230,D230*0.023,0)</f>
        <v>7460.0442740842518</v>
      </c>
      <c r="O230" s="18"/>
      <c r="P230" s="14">
        <f>P229+C230+H229</f>
        <v>463587.47341578017</v>
      </c>
      <c r="Q230" s="25">
        <f>(P230-(B158+SUM(H158:H229)))/(B158+SUM(H158:H229))</f>
        <v>3.9865832242240096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316889.70677305711</v>
      </c>
      <c r="C231" s="44">
        <f>(B231*required_return)</f>
        <v>9506.6912031917127</v>
      </c>
      <c r="D231" s="18">
        <f>B231+C231</f>
        <v>326396.39797624882</v>
      </c>
      <c r="E231" s="14">
        <f>B231/3000</f>
        <v>105.6299022576857</v>
      </c>
      <c r="F231" s="14">
        <f>E231</f>
        <v>105.6299022576857</v>
      </c>
      <c r="G231" s="52">
        <f t="shared" si="135"/>
        <v>89.999999999999901</v>
      </c>
      <c r="H231" s="19"/>
      <c r="I231" s="19"/>
      <c r="J231" s="18">
        <f>D231+H231-I231</f>
        <v>326396.39797624882</v>
      </c>
      <c r="K231" s="55">
        <f t="shared" si="136"/>
        <v>2.5000000000000001E-2</v>
      </c>
      <c r="L231" s="45"/>
      <c r="M231" s="48"/>
      <c r="N231" s="22">
        <f>IF(D231&gt;B231,D231*0.023,0)</f>
        <v>7507.1171534537225</v>
      </c>
      <c r="O231" s="34">
        <f>O226+SUM(N228:N231)</f>
        <v>153954.88379617676</v>
      </c>
      <c r="P231" s="14">
        <f>P230+C231+H230</f>
        <v>473094.16461897187</v>
      </c>
      <c r="Q231" s="25">
        <f>(P231-(B158+SUM(H158:H230)))/(B158+SUM(H158:H230))</f>
        <v>4.0888420417939066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318889.28082279512</v>
      </c>
      <c r="C233" s="44">
        <f>(B233*required_return)</f>
        <v>9566.6784246838524</v>
      </c>
      <c r="D233" s="14">
        <f>B233+C233</f>
        <v>328455.95924747898</v>
      </c>
      <c r="E233" s="14">
        <f>B233/3000</f>
        <v>106.29642694093171</v>
      </c>
      <c r="F233" s="14">
        <f>E233</f>
        <v>106.29642694093171</v>
      </c>
      <c r="G233" s="53">
        <f>(D233-B233)/F233</f>
        <v>90.000000000000099</v>
      </c>
      <c r="H233" s="19"/>
      <c r="I233" s="19"/>
      <c r="J233" s="14">
        <f>D233+H233-I233</f>
        <v>328455.95924747898</v>
      </c>
      <c r="K233" s="55">
        <f>E233*75/B233</f>
        <v>2.5000000000000001E-2</v>
      </c>
      <c r="L233" s="45"/>
      <c r="M233" s="47"/>
      <c r="N233" s="20">
        <f>IF(D233&gt;B233,D233*0.013,0)</f>
        <v>4269.927470217227</v>
      </c>
      <c r="O233" s="18"/>
      <c r="P233" s="14">
        <f>P231+C233+H231</f>
        <v>482660.84304365574</v>
      </c>
      <c r="Q233" s="25">
        <f>(P233-(B158+SUM(H158:H231)))/(B158+SUM(H158:H231))</f>
        <v>4.1917461125026696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324186.03177726176</v>
      </c>
      <c r="C234" s="44">
        <f>(B234*required_return)</f>
        <v>9725.5809533178526</v>
      </c>
      <c r="D234" s="18">
        <f>B234+C234</f>
        <v>333911.61273057963</v>
      </c>
      <c r="E234" s="14">
        <f>B234/3000</f>
        <v>108.06201059242059</v>
      </c>
      <c r="F234" s="14">
        <f>E234</f>
        <v>108.06201059242059</v>
      </c>
      <c r="G234" s="52">
        <f t="shared" ref="G234:G236" si="138">(D234-B234)/F234</f>
        <v>90.000000000000142</v>
      </c>
      <c r="H234" s="19"/>
      <c r="I234" s="19"/>
      <c r="J234" s="18">
        <f>D234+H234-I234</f>
        <v>333911.61273057963</v>
      </c>
      <c r="K234" s="55">
        <f t="shared" ref="K234:K236" si="139">E234*75/B234</f>
        <v>2.5000000000000001E-2</v>
      </c>
      <c r="L234" s="45"/>
      <c r="M234" s="47"/>
      <c r="N234" s="20">
        <f>IF(D234&gt;B234,D234*0.013,0)</f>
        <v>4340.8509654975351</v>
      </c>
      <c r="O234" s="18"/>
      <c r="P234" s="14">
        <f>P233+C234+H233</f>
        <v>492386.42399697361</v>
      </c>
      <c r="Q234" s="25">
        <f>(P234-(B158+SUM(H158:H233)))/(B158+SUM(H158:H233))</f>
        <v>4.2963594198259054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329570.76176508208</v>
      </c>
      <c r="C235" s="44">
        <f>(B235*required_return)</f>
        <v>9887.1228529524615</v>
      </c>
      <c r="D235" s="18">
        <f>B235+C235</f>
        <v>339457.88461803453</v>
      </c>
      <c r="E235" s="14">
        <f>B235/3000</f>
        <v>109.85692058836069</v>
      </c>
      <c r="F235" s="14">
        <f>E235</f>
        <v>109.85692058836069</v>
      </c>
      <c r="G235" s="52">
        <f t="shared" si="138"/>
        <v>89.999999999999915</v>
      </c>
      <c r="H235" s="19"/>
      <c r="I235" s="19"/>
      <c r="J235" s="18">
        <f>D235+H235-I235</f>
        <v>339457.88461803453</v>
      </c>
      <c r="K235" s="55">
        <f t="shared" si="139"/>
        <v>2.4999999999999998E-2</v>
      </c>
      <c r="L235" s="45"/>
      <c r="M235" s="47"/>
      <c r="N235" s="20">
        <f>IF(D235&gt;B235,D235*0.013,0)</f>
        <v>4412.9525000344483</v>
      </c>
      <c r="O235" s="18"/>
      <c r="P235" s="14">
        <f>P234+C235+H234</f>
        <v>502273.54684992606</v>
      </c>
      <c r="Q235" s="25">
        <f>(P235-(B158+SUM(H158:H234)))/(B158+SUM(H158:H234))</f>
        <v>4.40271035418378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335044.93211800006</v>
      </c>
      <c r="C236" s="44">
        <f>(B236*required_return)</f>
        <v>10051.347963540002</v>
      </c>
      <c r="D236" s="18">
        <f>B236+C236</f>
        <v>345096.28008154006</v>
      </c>
      <c r="E236" s="14">
        <f>B236/3000</f>
        <v>111.68164403933335</v>
      </c>
      <c r="F236" s="14">
        <f>E236</f>
        <v>111.68164403933335</v>
      </c>
      <c r="G236" s="52">
        <f t="shared" si="138"/>
        <v>89.999999999999986</v>
      </c>
      <c r="H236" s="19"/>
      <c r="I236" s="19"/>
      <c r="J236" s="18">
        <f>D236+H236-I236</f>
        <v>345096.28008154006</v>
      </c>
      <c r="K236" s="55">
        <f t="shared" si="139"/>
        <v>2.5000000000000001E-2</v>
      </c>
      <c r="L236" s="45"/>
      <c r="M236" s="48"/>
      <c r="N236" s="20">
        <f>IF(D236&gt;B236,D236*0.013,0)</f>
        <v>4486.2516410600201</v>
      </c>
      <c r="O236" s="18">
        <f>O231+SUM(N233:N236)</f>
        <v>171464.866372986</v>
      </c>
      <c r="P236" s="14">
        <f>P235+C236+H235</f>
        <v>512324.89481346606</v>
      </c>
      <c r="Q236" s="25">
        <f>(P236-(B158+SUM(H158:H235)))/(B158+SUM(H158:H235))</f>
        <v>4.5108277775613388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340610.02844048006</v>
      </c>
      <c r="C238" s="44">
        <f>(B238*required_return)</f>
        <v>10218.300853214401</v>
      </c>
      <c r="D238" s="14">
        <f>B238+C238</f>
        <v>350828.32929369446</v>
      </c>
      <c r="E238" s="14">
        <f>B238/3000</f>
        <v>113.53667614682669</v>
      </c>
      <c r="F238" s="14">
        <f>E238</f>
        <v>113.53667614682669</v>
      </c>
      <c r="G238" s="53">
        <f>(D238-B238)/F238</f>
        <v>89.999999999999986</v>
      </c>
      <c r="H238" s="19"/>
      <c r="I238" s="19"/>
      <c r="J238" s="14">
        <f>D238+H238-I238</f>
        <v>350828.32929369446</v>
      </c>
      <c r="K238" s="55">
        <f>E238*75/B238</f>
        <v>2.5000000000000001E-2</v>
      </c>
      <c r="L238" s="45"/>
      <c r="M238" s="47"/>
      <c r="N238" s="20">
        <f>IF(D238&gt;B238,D238*0.013,0)</f>
        <v>4560.768280818028</v>
      </c>
      <c r="O238" s="18"/>
      <c r="P238" s="14">
        <f>P236+C238+H236</f>
        <v>522543.19566668046</v>
      </c>
      <c r="Q238" s="25">
        <f>(P238-(B158+SUM(H158:H236)))/(B158+SUM(H158:H236))</f>
        <v>4.6207410313411987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346267.56101287645</v>
      </c>
      <c r="C239" s="44">
        <f>(B239*required_return)</f>
        <v>10388.026830386294</v>
      </c>
      <c r="D239" s="18">
        <f>B239+C239</f>
        <v>356655.58784326277</v>
      </c>
      <c r="E239" s="14">
        <f>B239/3000</f>
        <v>115.42252033762549</v>
      </c>
      <c r="F239" s="14">
        <f>E239</f>
        <v>115.42252033762549</v>
      </c>
      <c r="G239" s="52">
        <f t="shared" ref="G239:G241" si="141">(D239-B239)/F239</f>
        <v>90.000000000000156</v>
      </c>
      <c r="H239" s="19"/>
      <c r="I239" s="19"/>
      <c r="J239" s="18">
        <f>D239+H239-I239</f>
        <v>356655.58784326277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4636.5226419624159</v>
      </c>
      <c r="O239" s="18"/>
      <c r="P239" s="14">
        <f>P238+C239+H238</f>
        <v>532931.22249706672</v>
      </c>
      <c r="Q239" s="25">
        <f>(P239-(B158+SUM(H158:H238)))/(B158+SUM(H158:H238))</f>
        <v>4.7324799442663421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352019.06520130037</v>
      </c>
      <c r="C240" s="44">
        <f>(B240*required_return)</f>
        <v>10560.571956039012</v>
      </c>
      <c r="D240" s="18">
        <f>B240+C240</f>
        <v>362579.63715733937</v>
      </c>
      <c r="E240" s="14">
        <f>B240/3000</f>
        <v>117.33968840043346</v>
      </c>
      <c r="F240" s="14">
        <f>E240</f>
        <v>117.33968840043346</v>
      </c>
      <c r="G240" s="52">
        <f t="shared" si="141"/>
        <v>89.999999999999901</v>
      </c>
      <c r="H240" s="19"/>
      <c r="I240" s="19"/>
      <c r="J240" s="18">
        <f>D240+H240-I240</f>
        <v>362579.63715733937</v>
      </c>
      <c r="K240" s="55">
        <f t="shared" si="142"/>
        <v>2.5000000000000001E-2</v>
      </c>
      <c r="L240" s="45"/>
      <c r="M240" s="47"/>
      <c r="N240" s="20">
        <f>IF(D240&gt;B240,D240*0.013,0)</f>
        <v>4713.5352830454112</v>
      </c>
      <c r="O240" s="18"/>
      <c r="P240" s="14">
        <f>P239+C240+H239</f>
        <v>543491.79445310577</v>
      </c>
      <c r="Q240" s="25">
        <f>(P240-(B158+SUM(H158:H239)))/(B158+SUM(H158:H239))</f>
        <v>4.8460748405351728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357866.10187429393</v>
      </c>
      <c r="C241" s="44">
        <f>(B241*required_return)</f>
        <v>10735.983056228817</v>
      </c>
      <c r="D241" s="18">
        <f>B241+C241</f>
        <v>368602.08493052277</v>
      </c>
      <c r="E241" s="14">
        <f>B241/3000</f>
        <v>119.28870062476464</v>
      </c>
      <c r="F241" s="14">
        <f>E241</f>
        <v>119.28870062476464</v>
      </c>
      <c r="G241" s="52">
        <f t="shared" si="141"/>
        <v>90.000000000000185</v>
      </c>
      <c r="H241" s="19"/>
      <c r="I241" s="19"/>
      <c r="J241" s="18">
        <f>D241+H241-I241</f>
        <v>368602.08493052277</v>
      </c>
      <c r="K241" s="55">
        <f t="shared" si="142"/>
        <v>2.5000000000000001E-2</v>
      </c>
      <c r="L241" s="45"/>
      <c r="M241" s="48"/>
      <c r="N241" s="20">
        <f>IF(D241&gt;B241,D241*0.013,0)</f>
        <v>4791.8271040967957</v>
      </c>
      <c r="O241" s="18">
        <f>O236+SUM(N238:N241)</f>
        <v>190167.51968290866</v>
      </c>
      <c r="P241" s="14">
        <f>P240+C241+H240</f>
        <v>554227.77750933461</v>
      </c>
      <c r="Q241" s="25">
        <f>(P241-(B158+SUM(H158:H240)))/(B158+SUM(H158:H240))</f>
        <v>4.9615565480310293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363810.25782642595</v>
      </c>
      <c r="C243" s="44">
        <f>(B243*required_return)</f>
        <v>10914.307734792777</v>
      </c>
      <c r="D243" s="14">
        <f>B243+C243</f>
        <v>374724.56556121871</v>
      </c>
      <c r="E243" s="14">
        <f>B243/3000</f>
        <v>121.27008594214199</v>
      </c>
      <c r="F243" s="14">
        <f>E243</f>
        <v>121.27008594214199</v>
      </c>
      <c r="G243" s="53">
        <f>(D243-B243)/F243</f>
        <v>89.999999999999858</v>
      </c>
      <c r="H243" s="19"/>
      <c r="I243" s="19"/>
      <c r="J243" s="14">
        <f>D243+H243-I243</f>
        <v>374724.56556121871</v>
      </c>
      <c r="K243" s="55">
        <f>E243*75/B243</f>
        <v>2.5000000000000001E-2</v>
      </c>
      <c r="L243" s="45"/>
      <c r="M243" s="47"/>
      <c r="N243" s="20">
        <f>IF(D243&gt;B243,D243*0.013,0)</f>
        <v>4871.4193522958431</v>
      </c>
      <c r="O243" s="18"/>
      <c r="P243" s="14">
        <f>P241+C243+H241</f>
        <v>565142.08524412743</v>
      </c>
      <c r="Q243" s="25">
        <f>(P243-(B158+SUM(H158:H241)))/(B158+SUM(H158:H241))</f>
        <v>5.0789564066883912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369853.14620892284</v>
      </c>
      <c r="C244" s="44">
        <f>(B244*required_return)</f>
        <v>11095.594386267685</v>
      </c>
      <c r="D244" s="18">
        <f>B244+C244</f>
        <v>380948.74059519055</v>
      </c>
      <c r="E244" s="14">
        <f>B244/3000</f>
        <v>123.28438206964096</v>
      </c>
      <c r="F244" s="14">
        <f>E244</f>
        <v>123.28438206964096</v>
      </c>
      <c r="G244" s="52">
        <f t="shared" ref="G244:G246" si="144">(D244-B244)/F244</f>
        <v>90.000000000000185</v>
      </c>
      <c r="H244" s="19"/>
      <c r="I244" s="19"/>
      <c r="J244" s="18">
        <f>D244+H244-I244</f>
        <v>380948.74059519055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4952.3336277374774</v>
      </c>
      <c r="O244" s="18"/>
      <c r="P244" s="14">
        <f>P243+C244+H243</f>
        <v>576237.67963039514</v>
      </c>
      <c r="Q244" s="25">
        <f>(P244-(B158+SUM(H158:H243)))/(B158+SUM(H158:H243))</f>
        <v>5.1983062769980517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375996.40696745308</v>
      </c>
      <c r="C245" s="44">
        <f>(B245*required_return)</f>
        <v>11279.892209023592</v>
      </c>
      <c r="D245" s="18">
        <f>B245+C245</f>
        <v>387276.29917647666</v>
      </c>
      <c r="E245" s="14">
        <f>B245/3000</f>
        <v>125.33213565581769</v>
      </c>
      <c r="F245" s="14">
        <f>E245</f>
        <v>125.33213565581769</v>
      </c>
      <c r="G245" s="52">
        <f t="shared" si="144"/>
        <v>89.999999999999957</v>
      </c>
      <c r="H245" s="19"/>
      <c r="I245" s="19"/>
      <c r="J245" s="18">
        <f>D245+H245-I245</f>
        <v>387276.29917647666</v>
      </c>
      <c r="K245" s="55">
        <f t="shared" si="145"/>
        <v>2.5000000000000001E-2</v>
      </c>
      <c r="L245" s="45"/>
      <c r="M245" s="47"/>
      <c r="N245" s="20">
        <f>IF(D245&gt;B245,D245*0.013,0)</f>
        <v>5034.5918892941963</v>
      </c>
      <c r="O245" s="18"/>
      <c r="P245" s="14">
        <f>P244+C245+H244</f>
        <v>587517.57183941873</v>
      </c>
      <c r="Q245" s="25">
        <f>(P245-(B158+SUM(H158:H244)))/(B158+SUM(H158:H244))</f>
        <v>5.3196385486535558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382241.70728718245</v>
      </c>
      <c r="C246" s="44">
        <f>(B246*required_return)</f>
        <v>11467.251218615473</v>
      </c>
      <c r="D246" s="18">
        <f>B246+C246</f>
        <v>393708.9585057979</v>
      </c>
      <c r="E246" s="14">
        <f>B246/3000</f>
        <v>127.41390242906081</v>
      </c>
      <c r="F246" s="14">
        <f>E246</f>
        <v>127.41390242906081</v>
      </c>
      <c r="G246" s="52">
        <f t="shared" si="144"/>
        <v>89.999999999999815</v>
      </c>
      <c r="H246" s="19"/>
      <c r="I246" s="19"/>
      <c r="J246" s="18">
        <f>D246+H246-I246</f>
        <v>393708.9585057979</v>
      </c>
      <c r="K246" s="55">
        <f t="shared" si="145"/>
        <v>2.4999999999999998E-2</v>
      </c>
      <c r="L246" s="45"/>
      <c r="M246" s="48"/>
      <c r="N246" s="20">
        <f>IF(D246&gt;B246,D246*0.013,0)</f>
        <v>5118.2164605753724</v>
      </c>
      <c r="O246" s="18">
        <f>O241+SUM(N243:N246)</f>
        <v>210144.08101281154</v>
      </c>
      <c r="P246" s="14">
        <f>P245+C246+H245</f>
        <v>598984.82305803418</v>
      </c>
      <c r="Q246" s="25">
        <f>(P246-(B158+SUM(H158:H245)))/(B158+SUM(H158:H245))</f>
        <v>5.442986149341257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388590.74204522255</v>
      </c>
      <c r="C248" s="44">
        <f>(B248*required_return)</f>
        <v>11657.722261356676</v>
      </c>
      <c r="D248" s="14">
        <f>B248+C248</f>
        <v>400248.4643065792</v>
      </c>
      <c r="E248" s="14">
        <f>B248/3000</f>
        <v>129.53024734840753</v>
      </c>
      <c r="F248" s="14">
        <f>E248</f>
        <v>129.53024734840753</v>
      </c>
      <c r="G248" s="53">
        <f>(D248-B248)/F248</f>
        <v>89.999999999999829</v>
      </c>
      <c r="H248" s="19"/>
      <c r="I248" s="19"/>
      <c r="J248" s="14">
        <f>D248+H248-I248</f>
        <v>400248.4643065792</v>
      </c>
      <c r="K248" s="55">
        <f>E248*75/B248</f>
        <v>2.5000000000000001E-2</v>
      </c>
      <c r="L248" s="45"/>
      <c r="M248" s="47"/>
      <c r="N248" s="20">
        <f>IF(D248&gt;B248,D248*0.013,0)</f>
        <v>5203.2300359855299</v>
      </c>
      <c r="O248" s="18"/>
      <c r="P248" s="14">
        <f>P246+C248+H246</f>
        <v>610642.54531939083</v>
      </c>
      <c r="Q248" s="25">
        <f>(P248-(B158+SUM(H158:H246)))/(B158+SUM(H158:H246))</f>
        <v>5.5683825536763818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395045.23427059368</v>
      </c>
      <c r="C249" s="44">
        <f>(B249*required_return)</f>
        <v>11851.357028117809</v>
      </c>
      <c r="D249" s="18">
        <f>B249+C249</f>
        <v>406896.59129871149</v>
      </c>
      <c r="E249" s="14">
        <f>B249/3000</f>
        <v>131.68174475686456</v>
      </c>
      <c r="F249" s="14">
        <f>E249</f>
        <v>131.68174475686456</v>
      </c>
      <c r="G249" s="52">
        <f t="shared" ref="G249:G251" si="147">(D249-B249)/F249</f>
        <v>90</v>
      </c>
      <c r="H249" s="19"/>
      <c r="I249" s="19"/>
      <c r="J249" s="18">
        <f>D249+H249-I249</f>
        <v>406896.59129871149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5289.6556868832495</v>
      </c>
      <c r="O249" s="18"/>
      <c r="P249" s="14">
        <f>P248+C249+H248</f>
        <v>622493.90234750859</v>
      </c>
      <c r="Q249" s="25">
        <f>(P249-(B158+SUM(H158:H248)))/(B158+SUM(H158:H248))</f>
        <v>5.6958617922875119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401606.93561182823</v>
      </c>
      <c r="C250" s="44">
        <f>(B250*required_return)</f>
        <v>12048.208068354847</v>
      </c>
      <c r="D250" s="18">
        <f>B250+C250</f>
        <v>413655.1436801831</v>
      </c>
      <c r="E250" s="14">
        <f>B250/3000</f>
        <v>133.86897853727606</v>
      </c>
      <c r="F250" s="14">
        <f>E250</f>
        <v>133.86897853727606</v>
      </c>
      <c r="G250" s="52">
        <f t="shared" si="147"/>
        <v>90.000000000000185</v>
      </c>
      <c r="H250" s="19"/>
      <c r="I250" s="19"/>
      <c r="J250" s="18">
        <f>D250+H250-I250</f>
        <v>413655.1436801831</v>
      </c>
      <c r="K250" s="55">
        <f t="shared" si="148"/>
        <v>2.4999999999999994E-2</v>
      </c>
      <c r="L250" s="45"/>
      <c r="M250" s="47"/>
      <c r="N250" s="20">
        <f>IF(D250&gt;B250,D250*0.013,0)</f>
        <v>5377.5168678423797</v>
      </c>
      <c r="O250" s="18"/>
      <c r="P250" s="14">
        <f>P249+C250+H249</f>
        <v>634542.11041586346</v>
      </c>
      <c r="Q250" s="25">
        <f>(P250-(B158+SUM(H158:H249)))/(B158+SUM(H158:H249))</f>
        <v>5.8254584610519737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408277.62681234069</v>
      </c>
      <c r="C251" s="44">
        <f>(B251*required_return)</f>
        <v>12248.32880437022</v>
      </c>
      <c r="D251" s="18">
        <f>B251+C251</f>
        <v>420525.95561671094</v>
      </c>
      <c r="E251" s="14">
        <f>B251/3000</f>
        <v>136.09254227078023</v>
      </c>
      <c r="F251" s="14">
        <f>E251</f>
        <v>136.09254227078023</v>
      </c>
      <c r="G251" s="52">
        <f t="shared" si="147"/>
        <v>90.000000000000213</v>
      </c>
      <c r="H251" s="19"/>
      <c r="I251" s="19"/>
      <c r="J251" s="18">
        <f>D251+H251-I251</f>
        <v>420525.95561671094</v>
      </c>
      <c r="K251" s="55">
        <f t="shared" si="148"/>
        <v>2.4999999999999998E-2</v>
      </c>
      <c r="L251" s="45"/>
      <c r="M251" s="48"/>
      <c r="N251" s="20">
        <f>IF(D251&gt;B251,D251*0.013,0)</f>
        <v>5466.8374230172421</v>
      </c>
      <c r="O251" s="18">
        <f>O246+SUM(N248:N251)</f>
        <v>231481.32102653995</v>
      </c>
      <c r="P251" s="14">
        <f>P250+C251+H250</f>
        <v>646790.4392202337</v>
      </c>
      <c r="Q251" s="25">
        <f>(P251-(B158+SUM(H158:H250)))/(B158+SUM(H158:H250))</f>
        <v>5.9572077304846136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415059.11819369369</v>
      </c>
      <c r="C253" s="44">
        <f>(B253*required_return)</f>
        <v>12451.773545810811</v>
      </c>
      <c r="D253" s="14">
        <f>B253+C253</f>
        <v>427510.89173950453</v>
      </c>
      <c r="E253" s="14">
        <f>B253/3000</f>
        <v>138.3530393978979</v>
      </c>
      <c r="F253" s="14">
        <f>E253</f>
        <v>138.3530393978979</v>
      </c>
      <c r="G253" s="53">
        <f>(D253-B253)/F253</f>
        <v>90.000000000000185</v>
      </c>
      <c r="H253" s="19"/>
      <c r="I253" s="19"/>
      <c r="J253" s="14">
        <f>D253+H253-I253</f>
        <v>427510.89173950453</v>
      </c>
      <c r="K253" s="55">
        <f>E253*75/B253</f>
        <v>2.5000000000000001E-2</v>
      </c>
      <c r="L253" s="45"/>
      <c r="M253" s="47"/>
      <c r="N253" s="20">
        <f>IF(D253&gt;B253,D253*0.013,0)</f>
        <v>5557.6415926135587</v>
      </c>
      <c r="O253" s="18"/>
      <c r="P253" s="14">
        <f>P251+C253+H251</f>
        <v>659242.21276604454</v>
      </c>
      <c r="Q253" s="25">
        <f>(P253-(B158+SUM(H158:H251)))/(B158+SUM(H158:H251))</f>
        <v>6.0911453552825296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421953.25014689099</v>
      </c>
      <c r="C254" s="44">
        <f>(B254*required_return)</f>
        <v>12658.597504406729</v>
      </c>
      <c r="D254" s="18">
        <f>B254+C254</f>
        <v>434611.84765129769</v>
      </c>
      <c r="E254" s="14">
        <f>B254/3000</f>
        <v>140.651083382297</v>
      </c>
      <c r="F254" s="14">
        <f>E254</f>
        <v>140.651083382297</v>
      </c>
      <c r="G254" s="52">
        <f t="shared" ref="G254:G256" si="150">(D254-B254)/F254</f>
        <v>89.999999999999801</v>
      </c>
      <c r="H254" s="19"/>
      <c r="I254" s="19"/>
      <c r="J254" s="18">
        <f>D254+H254-I254</f>
        <v>434611.84765129769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5649.9540194668698</v>
      </c>
      <c r="O254" s="18"/>
      <c r="P254" s="14">
        <f>P253+C254+H253</f>
        <v>671900.81027045124</v>
      </c>
      <c r="Q254" s="25">
        <f>(P254-(B158+SUM(H158:H253)))/(B158+SUM(H158:H253))</f>
        <v>6.2273076840283386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428961.89363183081</v>
      </c>
      <c r="C255" s="44">
        <f>(B255*required_return)</f>
        <v>12868.856808954924</v>
      </c>
      <c r="D255" s="18">
        <f>B255+C255</f>
        <v>441830.75044078572</v>
      </c>
      <c r="E255" s="14">
        <f>B255/3000</f>
        <v>142.98729787727694</v>
      </c>
      <c r="F255" s="14">
        <f>E255</f>
        <v>142.98729787727694</v>
      </c>
      <c r="G255" s="52">
        <f t="shared" si="150"/>
        <v>89.999999999999886</v>
      </c>
      <c r="H255" s="19"/>
      <c r="I255" s="19"/>
      <c r="J255" s="18">
        <f>D255+H255-I255</f>
        <v>441830.75044078572</v>
      </c>
      <c r="K255" s="55">
        <f t="shared" si="151"/>
        <v>2.5000000000000001E-2</v>
      </c>
      <c r="L255" s="45"/>
      <c r="M255" s="47"/>
      <c r="N255" s="20">
        <f>IF(D255&gt;B255,D255*0.013,0)</f>
        <v>5743.7997557302142</v>
      </c>
      <c r="O255" s="18"/>
      <c r="P255" s="14">
        <f>P254+C255+H254</f>
        <v>684769.66707940621</v>
      </c>
      <c r="Q255" s="25">
        <f>(P255-(B158+SUM(H158:H254)))/(B158+SUM(H158:H254))</f>
        <v>6.3657316690546164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436086.95068505552</v>
      </c>
      <c r="C256" s="44">
        <f>(B256*required_return)</f>
        <v>13082.608520551665</v>
      </c>
      <c r="D256" s="18">
        <f>B256+C256</f>
        <v>449169.55920560716</v>
      </c>
      <c r="E256" s="14">
        <f>B256/3000</f>
        <v>145.36231689501849</v>
      </c>
      <c r="F256" s="14">
        <f>E256</f>
        <v>145.36231689501849</v>
      </c>
      <c r="G256" s="52">
        <f t="shared" si="150"/>
        <v>89.999999999999858</v>
      </c>
      <c r="H256" s="19"/>
      <c r="I256" s="19"/>
      <c r="J256" s="18">
        <f>D256+H256-I256</f>
        <v>449169.55920560716</v>
      </c>
      <c r="K256" s="55">
        <f t="shared" si="151"/>
        <v>2.4999999999999998E-2</v>
      </c>
      <c r="L256" s="45"/>
      <c r="M256" s="48"/>
      <c r="N256" s="20">
        <f>IF(D256&gt;B256,D256*0.013,0)</f>
        <v>5839.2042696728931</v>
      </c>
      <c r="O256" s="18">
        <f>O251+SUM(N253:N256)</f>
        <v>254271.92066402349</v>
      </c>
      <c r="P256" s="14">
        <f>P255+C256+H255</f>
        <v>697852.27559995791</v>
      </c>
      <c r="Q256" s="25">
        <f>(P256-(B158+SUM(H158:H255)))/(B158+SUM(H158:H255))</f>
        <v>6.5064548764721799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443330.35493593424</v>
      </c>
      <c r="C258" s="44">
        <f>(B258*required_return)</f>
        <v>13299.910648078026</v>
      </c>
      <c r="D258" s="14">
        <f>B258+C258</f>
        <v>456630.26558401226</v>
      </c>
      <c r="E258" s="14">
        <f>B258/3000</f>
        <v>147.77678497864474</v>
      </c>
      <c r="F258" s="14">
        <f>E258</f>
        <v>147.77678497864474</v>
      </c>
      <c r="G258" s="53">
        <f>(D258-B258)/F258</f>
        <v>89.999999999999943</v>
      </c>
      <c r="H258" s="19"/>
      <c r="I258" s="19"/>
      <c r="J258" s="14">
        <f>D258+H258-I258</f>
        <v>456630.26558401226</v>
      </c>
      <c r="K258" s="55">
        <f>E258*75/B258</f>
        <v>2.4999999999999998E-2</v>
      </c>
      <c r="L258" s="45"/>
      <c r="M258" s="19"/>
      <c r="N258" s="20">
        <f>IF(D258&gt;B258,D258*0.013,0)</f>
        <v>5936.1934525921588</v>
      </c>
      <c r="O258" s="18"/>
      <c r="P258" s="14">
        <f>P256+C258+H256</f>
        <v>711152.18624803599</v>
      </c>
      <c r="Q258" s="25">
        <f>(P258-(B158+SUM(H158:H256)))/(B158+SUM(H158:H256))</f>
        <v>6.6495154963649501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450694.07213142008</v>
      </c>
      <c r="C259" s="44">
        <f>(B259*required_return)</f>
        <v>13520.822163942601</v>
      </c>
      <c r="D259" s="18">
        <f>B259+C259</f>
        <v>464214.8942953627</v>
      </c>
      <c r="E259" s="14">
        <f>B259/3000</f>
        <v>150.23135737714003</v>
      </c>
      <c r="F259" s="14">
        <f>E259</f>
        <v>150.23135737714003</v>
      </c>
      <c r="G259" s="52">
        <f t="shared" ref="G259:G261" si="153">(D259-B259)/F259</f>
        <v>90.000000000000114</v>
      </c>
      <c r="H259" s="19"/>
      <c r="I259" s="19"/>
      <c r="J259" s="18">
        <f>D259+H259-I259</f>
        <v>464214.8942953627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6034.7936258397149</v>
      </c>
      <c r="O259" s="18"/>
      <c r="P259" s="14">
        <f>P258+C259+H258</f>
        <v>724673.0084119786</v>
      </c>
      <c r="Q259" s="25">
        <f>(P259-(B158+SUM(H158:H258)))/(B158+SUM(H158:H258))</f>
        <v>6.7949523531541383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458180.100669523</v>
      </c>
      <c r="C260" s="44">
        <f>(B260*required_return)</f>
        <v>13745.403020085689</v>
      </c>
      <c r="D260" s="18">
        <f>B260+C260</f>
        <v>471925.50368960871</v>
      </c>
      <c r="E260" s="14">
        <f>B260/3000</f>
        <v>152.72670022317433</v>
      </c>
      <c r="F260" s="14">
        <f>E260</f>
        <v>152.72670022317433</v>
      </c>
      <c r="G260" s="52">
        <f t="shared" si="153"/>
        <v>90.000000000000128</v>
      </c>
      <c r="H260" s="19"/>
      <c r="I260" s="19"/>
      <c r="J260" s="18">
        <f>D260+H260-I260</f>
        <v>471925.50368960871</v>
      </c>
      <c r="K260" s="55">
        <f t="shared" si="154"/>
        <v>2.5000000000000001E-2</v>
      </c>
      <c r="L260" s="45"/>
      <c r="M260" s="19"/>
      <c r="N260" s="20">
        <f>IF(D260&gt;B260,D260*0.013,0)</f>
        <v>6135.0315479649125</v>
      </c>
      <c r="O260" s="18"/>
      <c r="P260" s="14">
        <f>P259+C260+H259</f>
        <v>738418.41143206425</v>
      </c>
      <c r="Q260" s="25">
        <f>(P260-(B158+SUM(H158:H259)))/(B158+SUM(H158:H259))</f>
        <v>6.9428049161345946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465790.47214164381</v>
      </c>
      <c r="C261" s="44">
        <f>(B261*required_return)</f>
        <v>13973.714164249313</v>
      </c>
      <c r="D261" s="18">
        <f>B261+C261</f>
        <v>479764.18630589312</v>
      </c>
      <c r="E261" s="14">
        <f>B261/3000</f>
        <v>155.26349071388128</v>
      </c>
      <c r="F261" s="14">
        <f>E261</f>
        <v>155.26349071388128</v>
      </c>
      <c r="G261" s="52">
        <f t="shared" si="153"/>
        <v>89.999999999999957</v>
      </c>
      <c r="H261" s="19"/>
      <c r="I261" s="19"/>
      <c r="J261" s="18">
        <f>D261+H261-I261</f>
        <v>479764.18630589312</v>
      </c>
      <c r="K261" s="55">
        <f t="shared" si="154"/>
        <v>2.5000000000000001E-2</v>
      </c>
      <c r="L261" s="45"/>
      <c r="M261" s="23"/>
      <c r="N261" s="20">
        <f>IF(D261&gt;B261,D261*0.013,0)</f>
        <v>6236.9344219766099</v>
      </c>
      <c r="O261" s="18">
        <f>O256+SUM(N258:N261)</f>
        <v>278614.87371239689</v>
      </c>
      <c r="P261" s="14">
        <f>P260+C261+H260</f>
        <v>752392.12559631362</v>
      </c>
      <c r="Q261" s="25">
        <f>(P261-(B158+SUM(H158:H260)))/(B158+SUM(H158:H260))</f>
        <v>7.0931133101861565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473527.2518839165</v>
      </c>
      <c r="C263" s="44">
        <f>(B263*required_return)</f>
        <v>14205.817556517495</v>
      </c>
      <c r="D263" s="14">
        <f>B263+C263</f>
        <v>487733.06944043399</v>
      </c>
      <c r="E263" s="14">
        <f>B263/3000</f>
        <v>157.84241729463884</v>
      </c>
      <c r="F263" s="14">
        <f>E263</f>
        <v>157.84241729463884</v>
      </c>
      <c r="G263" s="53">
        <f>(D263-B263)/F263</f>
        <v>89.999999999999972</v>
      </c>
      <c r="H263" s="19"/>
      <c r="I263" s="19"/>
      <c r="J263" s="14">
        <f>D263+H263-I263</f>
        <v>487733.06944043399</v>
      </c>
      <c r="K263" s="55">
        <f>E263*75/B263</f>
        <v>2.4999999999999998E-2</v>
      </c>
      <c r="L263" s="45"/>
      <c r="M263" s="47"/>
      <c r="N263" s="20">
        <f>IF(D263&gt;B263,D263*0.013,0)</f>
        <v>6340.5299027256415</v>
      </c>
      <c r="O263" s="18"/>
      <c r="P263" s="14">
        <f>P261+C263+H261</f>
        <v>766597.94315283117</v>
      </c>
      <c r="Q263" s="25">
        <f>(P263-(B158+SUM(H158:H261)))/(B158+SUM(H158:H261))</f>
        <v>7.2459183266629159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481392.53953770833</v>
      </c>
      <c r="C264" s="44">
        <f>(B264*required_return)</f>
        <v>14441.77618613125</v>
      </c>
      <c r="D264" s="18">
        <f>B264+C264</f>
        <v>495834.31572383957</v>
      </c>
      <c r="E264" s="14">
        <f>B264/3000</f>
        <v>160.46417984590278</v>
      </c>
      <c r="F264" s="14">
        <f>E264</f>
        <v>160.46417984590278</v>
      </c>
      <c r="G264" s="52">
        <f t="shared" ref="G264:G266" si="156">(D264-B264)/F264</f>
        <v>89.999999999999886</v>
      </c>
      <c r="H264" s="19"/>
      <c r="I264" s="19"/>
      <c r="J264" s="18">
        <f>D264+H264-I264</f>
        <v>495834.31572383957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6445.846104409914</v>
      </c>
      <c r="O264" s="18"/>
      <c r="P264" s="14">
        <f>P263+C264+H263</f>
        <v>781039.71933896246</v>
      </c>
      <c r="Q264" s="25">
        <f>(P264-(B158+SUM(H158:H263)))/(B158+SUM(H158:H263))</f>
        <v>7.4012614344633532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489388.46961942967</v>
      </c>
      <c r="C265" s="44">
        <f>(B265*required_return)</f>
        <v>14681.654088582889</v>
      </c>
      <c r="D265" s="18">
        <f>B265+C265</f>
        <v>504070.12370801257</v>
      </c>
      <c r="E265" s="14">
        <f>B265/3000</f>
        <v>163.12948987314323</v>
      </c>
      <c r="F265" s="14">
        <f>E265</f>
        <v>163.12948987314323</v>
      </c>
      <c r="G265" s="52">
        <f t="shared" si="156"/>
        <v>90.000000000000071</v>
      </c>
      <c r="H265" s="19"/>
      <c r="I265" s="19"/>
      <c r="J265" s="18">
        <f>D265+H265-I265</f>
        <v>504070.12370801257</v>
      </c>
      <c r="K265" s="55">
        <f t="shared" si="157"/>
        <v>2.5000000000000001E-2</v>
      </c>
      <c r="L265" s="45"/>
      <c r="M265" s="47"/>
      <c r="N265" s="20">
        <f>IF(D265&gt;B265,D265*0.013,0)</f>
        <v>6552.9116082041628</v>
      </c>
      <c r="O265" s="18"/>
      <c r="P265" s="14">
        <f>P264+C265+H264</f>
        <v>795721.3734275453</v>
      </c>
      <c r="Q265" s="25">
        <f>(P265-(B158+SUM(H158:H264)))/(B158+SUM(H158:H264))</f>
        <v>7.5591847912843555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497517.21209980838</v>
      </c>
      <c r="C266" s="44">
        <f>(B266*required_return)</f>
        <v>14925.516362994251</v>
      </c>
      <c r="D266" s="18">
        <f>B266+C266</f>
        <v>512442.72846280265</v>
      </c>
      <c r="E266" s="14">
        <f>B266/3000</f>
        <v>165.83907069993612</v>
      </c>
      <c r="F266" s="14">
        <f>E266</f>
        <v>165.83907069993612</v>
      </c>
      <c r="G266" s="52">
        <f t="shared" si="156"/>
        <v>90.000000000000114</v>
      </c>
      <c r="H266" s="19"/>
      <c r="I266" s="19"/>
      <c r="J266" s="18">
        <f>D266+H266-I266</f>
        <v>512442.72846280265</v>
      </c>
      <c r="K266" s="55">
        <f t="shared" si="157"/>
        <v>2.4999999999999998E-2</v>
      </c>
      <c r="L266" s="45"/>
      <c r="M266" s="48"/>
      <c r="N266" s="20">
        <f>IF(D266&gt;B266,D266*0.013,0)</f>
        <v>6661.7554700164346</v>
      </c>
      <c r="O266" s="18">
        <f>O261+SUM(N263:N266)</f>
        <v>304615.91679775307</v>
      </c>
      <c r="P266" s="14">
        <f>P265+C266+H265</f>
        <v>810646.88979053951</v>
      </c>
      <c r="Q266" s="25">
        <f>(P266-(B158+SUM(H158:H265)))/(B158+SUM(H158:H265))</f>
        <v>7.719731255062154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G8:G11">
    <cfRule type="cellIs" dxfId="223" priority="329" operator="lessThan">
      <formula>0</formula>
    </cfRule>
    <cfRule type="cellIs" dxfId="222" priority="330" operator="greaterThan">
      <formula>0</formula>
    </cfRule>
  </conditionalFormatting>
  <conditionalFormatting sqref="R3 R5:R11">
    <cfRule type="cellIs" dxfId="221" priority="327" operator="greaterThan">
      <formula>0</formula>
    </cfRule>
    <cfRule type="cellIs" dxfId="220" priority="328" operator="lessThan">
      <formula>0</formula>
    </cfRule>
  </conditionalFormatting>
  <conditionalFormatting sqref="R12:R267">
    <cfRule type="cellIs" dxfId="219" priority="271" operator="greaterThan">
      <formula>0</formula>
    </cfRule>
    <cfRule type="cellIs" dxfId="218" priority="272" operator="lessThan">
      <formula>0</formula>
    </cfRule>
  </conditionalFormatting>
  <conditionalFormatting sqref="R4">
    <cfRule type="cellIs" dxfId="217" priority="269" operator="greaterThan">
      <formula>0</formula>
    </cfRule>
    <cfRule type="cellIs" dxfId="216" priority="270" operator="lessThan">
      <formula>0</formula>
    </cfRule>
  </conditionalFormatting>
  <conditionalFormatting sqref="G3:G6">
    <cfRule type="cellIs" dxfId="215" priority="267" operator="lessThan">
      <formula>0</formula>
    </cfRule>
    <cfRule type="cellIs" dxfId="214" priority="268" operator="greaterThan">
      <formula>0</formula>
    </cfRule>
  </conditionalFormatting>
  <conditionalFormatting sqref="G13:G16">
    <cfRule type="cellIs" dxfId="213" priority="105" operator="lessThan">
      <formula>0</formula>
    </cfRule>
    <cfRule type="cellIs" dxfId="212" priority="106" operator="greaterThan">
      <formula>0</formula>
    </cfRule>
  </conditionalFormatting>
  <conditionalFormatting sqref="G18:G21">
    <cfRule type="cellIs" dxfId="211" priority="103" operator="lessThan">
      <formula>0</formula>
    </cfRule>
    <cfRule type="cellIs" dxfId="210" priority="104" operator="greaterThan">
      <formula>0</formula>
    </cfRule>
  </conditionalFormatting>
  <conditionalFormatting sqref="G23:G26">
    <cfRule type="cellIs" dxfId="209" priority="101" operator="lessThan">
      <formula>0</formula>
    </cfRule>
    <cfRule type="cellIs" dxfId="208" priority="102" operator="greaterThan">
      <formula>0</formula>
    </cfRule>
  </conditionalFormatting>
  <conditionalFormatting sqref="G28:G31">
    <cfRule type="cellIs" dxfId="207" priority="99" operator="lessThan">
      <formula>0</formula>
    </cfRule>
    <cfRule type="cellIs" dxfId="206" priority="100" operator="greaterThan">
      <formula>0</formula>
    </cfRule>
  </conditionalFormatting>
  <conditionalFormatting sqref="G33:G36">
    <cfRule type="cellIs" dxfId="205" priority="97" operator="lessThan">
      <formula>0</formula>
    </cfRule>
    <cfRule type="cellIs" dxfId="204" priority="98" operator="greaterThan">
      <formula>0</formula>
    </cfRule>
  </conditionalFormatting>
  <conditionalFormatting sqref="G38:G41">
    <cfRule type="cellIs" dxfId="203" priority="95" operator="lessThan">
      <formula>0</formula>
    </cfRule>
    <cfRule type="cellIs" dxfId="202" priority="96" operator="greaterThan">
      <formula>0</formula>
    </cfRule>
  </conditionalFormatting>
  <conditionalFormatting sqref="G43:G46">
    <cfRule type="cellIs" dxfId="201" priority="93" operator="lessThan">
      <formula>0</formula>
    </cfRule>
    <cfRule type="cellIs" dxfId="200" priority="94" operator="greaterThan">
      <formula>0</formula>
    </cfRule>
  </conditionalFormatting>
  <conditionalFormatting sqref="G48:G51">
    <cfRule type="cellIs" dxfId="199" priority="91" operator="lessThan">
      <formula>0</formula>
    </cfRule>
    <cfRule type="cellIs" dxfId="198" priority="92" operator="greaterThan">
      <formula>0</formula>
    </cfRule>
  </conditionalFormatting>
  <conditionalFormatting sqref="G53:G56">
    <cfRule type="cellIs" dxfId="197" priority="89" operator="lessThan">
      <formula>0</formula>
    </cfRule>
    <cfRule type="cellIs" dxfId="196" priority="90" operator="greaterThan">
      <formula>0</formula>
    </cfRule>
  </conditionalFormatting>
  <conditionalFormatting sqref="G58:G61">
    <cfRule type="cellIs" dxfId="195" priority="87" operator="lessThan">
      <formula>0</formula>
    </cfRule>
    <cfRule type="cellIs" dxfId="194" priority="88" operator="greaterThan">
      <formula>0</formula>
    </cfRule>
  </conditionalFormatting>
  <conditionalFormatting sqref="G63:G66">
    <cfRule type="cellIs" dxfId="193" priority="85" operator="lessThan">
      <formula>0</formula>
    </cfRule>
    <cfRule type="cellIs" dxfId="192" priority="86" operator="greaterThan">
      <formula>0</formula>
    </cfRule>
  </conditionalFormatting>
  <conditionalFormatting sqref="G68:G71">
    <cfRule type="cellIs" dxfId="191" priority="83" operator="lessThan">
      <formula>0</formula>
    </cfRule>
    <cfRule type="cellIs" dxfId="190" priority="84" operator="greaterThan">
      <formula>0</formula>
    </cfRule>
  </conditionalFormatting>
  <conditionalFormatting sqref="G73:G76">
    <cfRule type="cellIs" dxfId="189" priority="81" operator="lessThan">
      <formula>0</formula>
    </cfRule>
    <cfRule type="cellIs" dxfId="188" priority="82" operator="greaterThan">
      <formula>0</formula>
    </cfRule>
  </conditionalFormatting>
  <conditionalFormatting sqref="G78:G81">
    <cfRule type="cellIs" dxfId="187" priority="79" operator="lessThan">
      <formula>0</formula>
    </cfRule>
    <cfRule type="cellIs" dxfId="186" priority="80" operator="greaterThan">
      <formula>0</formula>
    </cfRule>
  </conditionalFormatting>
  <conditionalFormatting sqref="G83:G86">
    <cfRule type="cellIs" dxfId="185" priority="77" operator="lessThan">
      <formula>0</formula>
    </cfRule>
    <cfRule type="cellIs" dxfId="184" priority="78" operator="greaterThan">
      <formula>0</formula>
    </cfRule>
  </conditionalFormatting>
  <conditionalFormatting sqref="G88:G91">
    <cfRule type="cellIs" dxfId="183" priority="75" operator="lessThan">
      <formula>0</formula>
    </cfRule>
    <cfRule type="cellIs" dxfId="182" priority="76" operator="greaterThan">
      <formula>0</formula>
    </cfRule>
  </conditionalFormatting>
  <conditionalFormatting sqref="G93:G96">
    <cfRule type="cellIs" dxfId="181" priority="73" operator="lessThan">
      <formula>0</formula>
    </cfRule>
    <cfRule type="cellIs" dxfId="180" priority="74" operator="greaterThan">
      <formula>0</formula>
    </cfRule>
  </conditionalFormatting>
  <conditionalFormatting sqref="G98:G101">
    <cfRule type="cellIs" dxfId="179" priority="71" operator="lessThan">
      <formula>0</formula>
    </cfRule>
    <cfRule type="cellIs" dxfId="178" priority="72" operator="greaterThan">
      <formula>0</formula>
    </cfRule>
  </conditionalFormatting>
  <conditionalFormatting sqref="G103:G106">
    <cfRule type="cellIs" dxfId="177" priority="69" operator="lessThan">
      <formula>0</formula>
    </cfRule>
    <cfRule type="cellIs" dxfId="176" priority="70" operator="greaterThan">
      <formula>0</formula>
    </cfRule>
  </conditionalFormatting>
  <conditionalFormatting sqref="G108:G111">
    <cfRule type="cellIs" dxfId="175" priority="67" operator="lessThan">
      <formula>0</formula>
    </cfRule>
    <cfRule type="cellIs" dxfId="174" priority="68" operator="greaterThan">
      <formula>0</formula>
    </cfRule>
  </conditionalFormatting>
  <conditionalFormatting sqref="G113:G116">
    <cfRule type="cellIs" dxfId="173" priority="65" operator="lessThan">
      <formula>0</formula>
    </cfRule>
    <cfRule type="cellIs" dxfId="172" priority="66" operator="greaterThan">
      <formula>0</formula>
    </cfRule>
  </conditionalFormatting>
  <conditionalFormatting sqref="G118:G121">
    <cfRule type="cellIs" dxfId="171" priority="63" operator="lessThan">
      <formula>0</formula>
    </cfRule>
    <cfRule type="cellIs" dxfId="170" priority="64" operator="greaterThan">
      <formula>0</formula>
    </cfRule>
  </conditionalFormatting>
  <conditionalFormatting sqref="G123:G126">
    <cfRule type="cellIs" dxfId="169" priority="61" operator="lessThan">
      <formula>0</formula>
    </cfRule>
    <cfRule type="cellIs" dxfId="168" priority="62" operator="greaterThan">
      <formula>0</formula>
    </cfRule>
  </conditionalFormatting>
  <conditionalFormatting sqref="G128:G131">
    <cfRule type="cellIs" dxfId="167" priority="59" operator="lessThan">
      <formula>0</formula>
    </cfRule>
    <cfRule type="cellIs" dxfId="166" priority="60" operator="greaterThan">
      <formula>0</formula>
    </cfRule>
  </conditionalFormatting>
  <conditionalFormatting sqref="G133:G136">
    <cfRule type="cellIs" dxfId="165" priority="57" operator="lessThan">
      <formula>0</formula>
    </cfRule>
    <cfRule type="cellIs" dxfId="164" priority="58" operator="greaterThan">
      <formula>0</formula>
    </cfRule>
  </conditionalFormatting>
  <conditionalFormatting sqref="G138:G141">
    <cfRule type="cellIs" dxfId="163" priority="55" operator="lessThan">
      <formula>0</formula>
    </cfRule>
    <cfRule type="cellIs" dxfId="162" priority="56" operator="greaterThan">
      <formula>0</formula>
    </cfRule>
  </conditionalFormatting>
  <conditionalFormatting sqref="G143:G146">
    <cfRule type="cellIs" dxfId="161" priority="53" operator="lessThan">
      <formula>0</formula>
    </cfRule>
    <cfRule type="cellIs" dxfId="160" priority="54" operator="greaterThan">
      <formula>0</formula>
    </cfRule>
  </conditionalFormatting>
  <conditionalFormatting sqref="G148:G151">
    <cfRule type="cellIs" dxfId="159" priority="51" operator="lessThan">
      <formula>0</formula>
    </cfRule>
    <cfRule type="cellIs" dxfId="158" priority="52" operator="greaterThan">
      <formula>0</formula>
    </cfRule>
  </conditionalFormatting>
  <conditionalFormatting sqref="G153:G156">
    <cfRule type="cellIs" dxfId="157" priority="49" operator="lessThan">
      <formula>0</formula>
    </cfRule>
    <cfRule type="cellIs" dxfId="156" priority="50" operator="greaterThan">
      <formula>0</formula>
    </cfRule>
  </conditionalFormatting>
  <conditionalFormatting sqref="G158:G161">
    <cfRule type="cellIs" dxfId="155" priority="47" operator="lessThan">
      <formula>0</formula>
    </cfRule>
    <cfRule type="cellIs" dxfId="154" priority="48" operator="greaterThan">
      <formula>0</formula>
    </cfRule>
  </conditionalFormatting>
  <conditionalFormatting sqref="G163:G166">
    <cfRule type="cellIs" dxfId="153" priority="45" operator="lessThan">
      <formula>0</formula>
    </cfRule>
    <cfRule type="cellIs" dxfId="152" priority="46" operator="greaterThan">
      <formula>0</formula>
    </cfRule>
  </conditionalFormatting>
  <conditionalFormatting sqref="G168:G171">
    <cfRule type="cellIs" dxfId="151" priority="43" operator="lessThan">
      <formula>0</formula>
    </cfRule>
    <cfRule type="cellIs" dxfId="150" priority="44" operator="greaterThan">
      <formula>0</formula>
    </cfRule>
  </conditionalFormatting>
  <conditionalFormatting sqref="G173:G176">
    <cfRule type="cellIs" dxfId="149" priority="41" operator="lessThan">
      <formula>0</formula>
    </cfRule>
    <cfRule type="cellIs" dxfId="148" priority="42" operator="greaterThan">
      <formula>0</formula>
    </cfRule>
  </conditionalFormatting>
  <conditionalFormatting sqref="G178:G181">
    <cfRule type="cellIs" dxfId="147" priority="39" operator="lessThan">
      <formula>0</formula>
    </cfRule>
    <cfRule type="cellIs" dxfId="146" priority="40" operator="greaterThan">
      <formula>0</formula>
    </cfRule>
  </conditionalFormatting>
  <conditionalFormatting sqref="G183:G186">
    <cfRule type="cellIs" dxfId="145" priority="37" operator="lessThan">
      <formula>0</formula>
    </cfRule>
    <cfRule type="cellIs" dxfId="144" priority="38" operator="greaterThan">
      <formula>0</formula>
    </cfRule>
  </conditionalFormatting>
  <conditionalFormatting sqref="G188:G191">
    <cfRule type="cellIs" dxfId="143" priority="35" operator="lessThan">
      <formula>0</formula>
    </cfRule>
    <cfRule type="cellIs" dxfId="142" priority="36" operator="greaterThan">
      <formula>0</formula>
    </cfRule>
  </conditionalFormatting>
  <conditionalFormatting sqref="G193:G196">
    <cfRule type="cellIs" dxfId="141" priority="33" operator="lessThan">
      <formula>0</formula>
    </cfRule>
    <cfRule type="cellIs" dxfId="140" priority="34" operator="greaterThan">
      <formula>0</formula>
    </cfRule>
  </conditionalFormatting>
  <conditionalFormatting sqref="G198:G201">
    <cfRule type="cellIs" dxfId="139" priority="31" operator="lessThan">
      <formula>0</formula>
    </cfRule>
    <cfRule type="cellIs" dxfId="138" priority="32" operator="greaterThan">
      <formula>0</formula>
    </cfRule>
  </conditionalFormatting>
  <conditionalFormatting sqref="G203:G206">
    <cfRule type="cellIs" dxfId="137" priority="29" operator="lessThan">
      <formula>0</formula>
    </cfRule>
    <cfRule type="cellIs" dxfId="136" priority="30" operator="greaterThan">
      <formula>0</formula>
    </cfRule>
  </conditionalFormatting>
  <conditionalFormatting sqref="G208:G211">
    <cfRule type="cellIs" dxfId="135" priority="27" operator="lessThan">
      <formula>0</formula>
    </cfRule>
    <cfRule type="cellIs" dxfId="134" priority="28" operator="greaterThan">
      <formula>0</formula>
    </cfRule>
  </conditionalFormatting>
  <conditionalFormatting sqref="G213:G216">
    <cfRule type="cellIs" dxfId="133" priority="25" operator="lessThan">
      <formula>0</formula>
    </cfRule>
    <cfRule type="cellIs" dxfId="132" priority="26" operator="greaterThan">
      <formula>0</formula>
    </cfRule>
  </conditionalFormatting>
  <conditionalFormatting sqref="G218:G221">
    <cfRule type="cellIs" dxfId="131" priority="23" operator="lessThan">
      <formula>0</formula>
    </cfRule>
    <cfRule type="cellIs" dxfId="130" priority="24" operator="greaterThan">
      <formula>0</formula>
    </cfRule>
  </conditionalFormatting>
  <conditionalFormatting sqref="G223:G226">
    <cfRule type="cellIs" dxfId="129" priority="21" operator="lessThan">
      <formula>0</formula>
    </cfRule>
    <cfRule type="cellIs" dxfId="128" priority="22" operator="greaterThan">
      <formula>0</formula>
    </cfRule>
  </conditionalFormatting>
  <conditionalFormatting sqref="G228:G231">
    <cfRule type="cellIs" dxfId="127" priority="19" operator="lessThan">
      <formula>0</formula>
    </cfRule>
    <cfRule type="cellIs" dxfId="126" priority="20" operator="greaterThan">
      <formula>0</formula>
    </cfRule>
  </conditionalFormatting>
  <conditionalFormatting sqref="G233:G236">
    <cfRule type="cellIs" dxfId="125" priority="17" operator="lessThan">
      <formula>0</formula>
    </cfRule>
    <cfRule type="cellIs" dxfId="124" priority="18" operator="greaterThan">
      <formula>0</formula>
    </cfRule>
  </conditionalFormatting>
  <conditionalFormatting sqref="G238:G241">
    <cfRule type="cellIs" dxfId="123" priority="15" operator="lessThan">
      <formula>0</formula>
    </cfRule>
    <cfRule type="cellIs" dxfId="122" priority="16" operator="greaterThan">
      <formula>0</formula>
    </cfRule>
  </conditionalFormatting>
  <conditionalFormatting sqref="G243:G246">
    <cfRule type="cellIs" dxfId="121" priority="13" operator="lessThan">
      <formula>0</formula>
    </cfRule>
    <cfRule type="cellIs" dxfId="120" priority="14" operator="greaterThan">
      <formula>0</formula>
    </cfRule>
  </conditionalFormatting>
  <conditionalFormatting sqref="G248:G251">
    <cfRule type="cellIs" dxfId="119" priority="11" operator="lessThan">
      <formula>0</formula>
    </cfRule>
    <cfRule type="cellIs" dxfId="118" priority="12" operator="greaterThan">
      <formula>0</formula>
    </cfRule>
  </conditionalFormatting>
  <conditionalFormatting sqref="G253:G256">
    <cfRule type="cellIs" dxfId="117" priority="9" operator="lessThan">
      <formula>0</formula>
    </cfRule>
    <cfRule type="cellIs" dxfId="116" priority="10" operator="greaterThan">
      <formula>0</formula>
    </cfRule>
  </conditionalFormatting>
  <conditionalFormatting sqref="G258:G261">
    <cfRule type="cellIs" dxfId="115" priority="7" operator="lessThan">
      <formula>0</formula>
    </cfRule>
    <cfRule type="cellIs" dxfId="114" priority="8" operator="greaterThan">
      <formula>0</formula>
    </cfRule>
  </conditionalFormatting>
  <conditionalFormatting sqref="G263:G266">
    <cfRule type="cellIs" dxfId="113" priority="5" operator="lessThan">
      <formula>0</formula>
    </cfRule>
    <cfRule type="cellIs" dxfId="112" priority="6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9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3118-98AF-49AA-BCAC-0D1683203A18}">
  <dimension ref="A1:R267"/>
  <sheetViews>
    <sheetView zoomScale="60" zoomScaleNormal="60" workbookViewId="0">
      <pane ySplit="1" topLeftCell="A2" activePane="bottomLeft" state="frozen"/>
      <selection pane="bottomLeft" activeCell="A11" sqref="A11:XFD11"/>
    </sheetView>
  </sheetViews>
  <sheetFormatPr defaultRowHeight="14.5"/>
  <cols>
    <col min="1" max="1" width="11" bestFit="1" customWidth="1"/>
    <col min="2" max="2" width="11.453125" bestFit="1" customWidth="1"/>
    <col min="3" max="3" width="8.453125" bestFit="1" customWidth="1"/>
    <col min="4" max="4" width="11.453125" bestFit="1" customWidth="1"/>
    <col min="5" max="5" width="9.81640625" bestFit="1" customWidth="1"/>
    <col min="6" max="6" width="8" bestFit="1" customWidth="1"/>
    <col min="7" max="7" width="4.90625" bestFit="1" customWidth="1"/>
    <col min="8" max="8" width="9.453125" bestFit="1" customWidth="1"/>
    <col min="9" max="9" width="10.36328125" bestFit="1" customWidth="1"/>
    <col min="10" max="10" width="11.453125" bestFit="1" customWidth="1"/>
    <col min="11" max="11" width="7.81640625" customWidth="1"/>
    <col min="12" max="12" width="3.90625" bestFit="1" customWidth="1"/>
    <col min="13" max="13" width="10.1796875" bestFit="1" customWidth="1"/>
    <col min="14" max="14" width="10.7265625" bestFit="1" customWidth="1"/>
    <col min="15" max="15" width="11.1796875" bestFit="1" customWidth="1"/>
    <col min="16" max="16" width="11.453125" bestFit="1" customWidth="1"/>
    <col min="17" max="18" width="8.36328125" style="27" customWidth="1"/>
  </cols>
  <sheetData>
    <row r="1" spans="1:18" ht="25" customHeight="1" thickBot="1">
      <c r="A1" s="6" t="s">
        <v>0</v>
      </c>
      <c r="B1" s="7" t="s">
        <v>3</v>
      </c>
      <c r="C1" s="13" t="s">
        <v>4</v>
      </c>
      <c r="D1" s="8" t="s">
        <v>1</v>
      </c>
      <c r="E1" s="8" t="s">
        <v>23</v>
      </c>
      <c r="F1" s="8" t="s">
        <v>23</v>
      </c>
      <c r="G1" s="8" t="s">
        <v>27</v>
      </c>
      <c r="H1" s="8" t="s">
        <v>28</v>
      </c>
      <c r="I1" s="8" t="s">
        <v>1</v>
      </c>
      <c r="J1" s="43" t="s">
        <v>17</v>
      </c>
      <c r="K1" s="9" t="s">
        <v>25</v>
      </c>
      <c r="L1" s="42">
        <v>0.05</v>
      </c>
      <c r="M1" s="8" t="s">
        <v>1</v>
      </c>
      <c r="N1" s="8" t="s">
        <v>1</v>
      </c>
      <c r="O1" s="9" t="s">
        <v>6</v>
      </c>
      <c r="P1" s="9" t="s">
        <v>7</v>
      </c>
      <c r="Q1" s="24" t="s">
        <v>2</v>
      </c>
      <c r="R1" s="78" t="s">
        <v>2</v>
      </c>
    </row>
    <row r="2" spans="1:18" ht="27.5" customHeight="1" thickBot="1">
      <c r="A2" s="6" t="s">
        <v>14</v>
      </c>
      <c r="B2" s="10" t="s">
        <v>8</v>
      </c>
      <c r="C2" s="41" t="s">
        <v>15</v>
      </c>
      <c r="D2" s="42" t="s">
        <v>16</v>
      </c>
      <c r="E2" s="11" t="s">
        <v>26</v>
      </c>
      <c r="F2" s="11" t="s">
        <v>26</v>
      </c>
      <c r="G2" s="11" t="s">
        <v>26</v>
      </c>
      <c r="H2" s="42" t="s">
        <v>29</v>
      </c>
      <c r="I2" s="42" t="s">
        <v>30</v>
      </c>
      <c r="J2" s="42" t="s">
        <v>18</v>
      </c>
      <c r="K2" s="9" t="s">
        <v>24</v>
      </c>
      <c r="L2" s="9" t="s">
        <v>31</v>
      </c>
      <c r="M2" s="42" t="s">
        <v>19</v>
      </c>
      <c r="N2" s="42" t="s">
        <v>20</v>
      </c>
      <c r="O2" s="9" t="s">
        <v>21</v>
      </c>
      <c r="P2" s="9" t="s">
        <v>22</v>
      </c>
      <c r="Q2" s="24" t="s">
        <v>5</v>
      </c>
      <c r="R2" s="24" t="s">
        <v>33</v>
      </c>
    </row>
    <row r="3" spans="1:18" s="16" customFormat="1" ht="14">
      <c r="A3" s="1">
        <v>44612</v>
      </c>
      <c r="B3" s="17">
        <v>2000</v>
      </c>
      <c r="C3" s="44">
        <f>(B3*required_return)</f>
        <v>60</v>
      </c>
      <c r="D3" s="56">
        <f>B3+C3</f>
        <v>2060</v>
      </c>
      <c r="E3" s="14">
        <f>B3/2200</f>
        <v>0.90909090909090906</v>
      </c>
      <c r="F3" s="14">
        <f>E3</f>
        <v>0.90909090909090906</v>
      </c>
      <c r="G3" s="53">
        <f>(D3-B3)/F3</f>
        <v>66</v>
      </c>
      <c r="H3" s="57"/>
      <c r="I3" s="57"/>
      <c r="J3" s="56">
        <f>D3+H3-I3</f>
        <v>2060</v>
      </c>
      <c r="K3" s="54">
        <f>E3*50/B3</f>
        <v>2.2727272727272728E-2</v>
      </c>
      <c r="L3" s="15"/>
      <c r="M3" s="46"/>
      <c r="N3" s="15"/>
      <c r="O3" s="14"/>
      <c r="P3" s="14">
        <f>B3+C3</f>
        <v>2060</v>
      </c>
      <c r="Q3" s="25">
        <f>(P3-B3)/B3</f>
        <v>0.03</v>
      </c>
      <c r="R3" s="35">
        <f>D3/B3-1</f>
        <v>3.0000000000000027E-2</v>
      </c>
    </row>
    <row r="4" spans="1:18" s="21" customFormat="1">
      <c r="A4" s="1">
        <f>A3+7</f>
        <v>44619</v>
      </c>
      <c r="B4" s="17">
        <f>J3+H3</f>
        <v>2060</v>
      </c>
      <c r="C4" s="44">
        <f>(B4*required_return)</f>
        <v>61.8</v>
      </c>
      <c r="D4" s="18">
        <f>B4+C4</f>
        <v>2121.8000000000002</v>
      </c>
      <c r="E4" s="14">
        <f>B4/2200</f>
        <v>0.9363636363636364</v>
      </c>
      <c r="F4" s="14">
        <f>E4</f>
        <v>0.9363636363636364</v>
      </c>
      <c r="G4" s="52">
        <f t="shared" ref="G4:G6" si="0">(D4-B4)/F4</f>
        <v>66.000000000000185</v>
      </c>
      <c r="H4" s="19"/>
      <c r="I4" s="19"/>
      <c r="J4" s="18">
        <f>D4+H4-I4</f>
        <v>2121.8000000000002</v>
      </c>
      <c r="K4" s="55">
        <f>E4*50/B4</f>
        <v>2.2727272727272728E-2</v>
      </c>
      <c r="L4" s="45"/>
      <c r="M4" s="47"/>
      <c r="N4" s="39"/>
      <c r="O4" s="18"/>
      <c r="P4" s="14">
        <f>P3+C4+H3</f>
        <v>2121.8000000000002</v>
      </c>
      <c r="Q4" s="25">
        <f>(P4-(B3+SUM(H3:H3)))/(B3+SUM(H3:H3))</f>
        <v>6.0900000000000093E-2</v>
      </c>
      <c r="R4" s="25">
        <f t="shared" ref="R4:R6" si="1">D4/B4-1</f>
        <v>3.0000000000000027E-2</v>
      </c>
    </row>
    <row r="5" spans="1:18" s="21" customFormat="1">
      <c r="A5" s="1">
        <f>A4+7</f>
        <v>44626</v>
      </c>
      <c r="B5" s="17">
        <f>D4+H4-N4</f>
        <v>2121.8000000000002</v>
      </c>
      <c r="C5" s="44">
        <f>(B5*required_return)</f>
        <v>63.654000000000003</v>
      </c>
      <c r="D5" s="18">
        <f>B5+C5</f>
        <v>2185.4540000000002</v>
      </c>
      <c r="E5" s="14">
        <f>B5/2200</f>
        <v>0.96445454545454556</v>
      </c>
      <c r="F5" s="14">
        <f>E5</f>
        <v>0.96445454545454556</v>
      </c>
      <c r="G5" s="52">
        <f t="shared" si="0"/>
        <v>65.999999999999986</v>
      </c>
      <c r="H5" s="19"/>
      <c r="I5" s="23"/>
      <c r="J5" s="18">
        <f>D5+H5-I5</f>
        <v>2185.4540000000002</v>
      </c>
      <c r="K5" s="55">
        <f t="shared" ref="K5:K6" si="2">E5*50/B5</f>
        <v>2.2727272727272728E-2</v>
      </c>
      <c r="L5" s="23"/>
      <c r="M5" s="19"/>
      <c r="N5" s="23"/>
      <c r="O5" s="18"/>
      <c r="P5" s="14">
        <f>P4+C5+H4</f>
        <v>2185.4540000000002</v>
      </c>
      <c r="Q5" s="25">
        <f>(P5-(B3+SUM(H3:H4)))/(B3+SUM(H3:H4))</f>
        <v>9.2727000000000087E-2</v>
      </c>
      <c r="R5" s="25">
        <f t="shared" si="1"/>
        <v>3.0000000000000027E-2</v>
      </c>
    </row>
    <row r="6" spans="1:18" s="21" customFormat="1" ht="15" thickBot="1">
      <c r="A6" s="1">
        <f>A5+7</f>
        <v>44633</v>
      </c>
      <c r="B6" s="17">
        <f>D5+H5-N5</f>
        <v>2185.4540000000002</v>
      </c>
      <c r="C6" s="44">
        <f>(B6*required_return)</f>
        <v>65.56362</v>
      </c>
      <c r="D6" s="18">
        <f>B6+C6</f>
        <v>2251.0176200000001</v>
      </c>
      <c r="E6" s="14">
        <f>B6/2200</f>
        <v>0.99338818181818189</v>
      </c>
      <c r="F6" s="14">
        <f>E6</f>
        <v>0.99338818181818189</v>
      </c>
      <c r="G6" s="52">
        <f t="shared" si="0"/>
        <v>65.999999999999901</v>
      </c>
      <c r="H6" s="19"/>
      <c r="I6" s="19"/>
      <c r="J6" s="18">
        <f>D6+H6-I6</f>
        <v>2251.0176200000001</v>
      </c>
      <c r="K6" s="55">
        <f t="shared" si="2"/>
        <v>2.2727272727272724E-2</v>
      </c>
      <c r="L6" s="23"/>
      <c r="M6" s="19"/>
      <c r="N6" s="23"/>
      <c r="O6" s="18"/>
      <c r="P6" s="14">
        <f>P5+C6+H5</f>
        <v>2251.0176200000001</v>
      </c>
      <c r="Q6" s="25">
        <f>(P6-(B3+SUM(H3:H5)))/(B3+SUM(H3:H5))</f>
        <v>0.12550881000000003</v>
      </c>
      <c r="R6" s="25">
        <f t="shared" si="1"/>
        <v>3.0000000000000027E-2</v>
      </c>
    </row>
    <row r="7" spans="1:18" s="21" customFormat="1" ht="15" thickBot="1">
      <c r="A7" s="2"/>
      <c r="B7" s="3"/>
      <c r="C7" s="12"/>
      <c r="D7" s="4"/>
      <c r="E7" s="4"/>
      <c r="F7" s="4"/>
      <c r="G7" s="4"/>
      <c r="H7" s="4"/>
      <c r="I7" s="4"/>
      <c r="J7" s="4"/>
      <c r="K7" s="4"/>
      <c r="L7" s="4"/>
      <c r="M7" s="4"/>
      <c r="N7" s="38"/>
      <c r="O7" s="4"/>
      <c r="P7" s="4"/>
      <c r="Q7" s="26"/>
      <c r="R7" s="26"/>
    </row>
    <row r="8" spans="1:18" s="21" customFormat="1">
      <c r="A8" s="1">
        <f>A6+7</f>
        <v>44640</v>
      </c>
      <c r="B8" s="17">
        <f>D6+H6-N6</f>
        <v>2251.0176200000001</v>
      </c>
      <c r="C8" s="44">
        <f>(B8*required_return)</f>
        <v>67.530528599999997</v>
      </c>
      <c r="D8" s="14">
        <f>B8+C8</f>
        <v>2318.5481485999999</v>
      </c>
      <c r="E8" s="14">
        <f>B8/3000</f>
        <v>0.75033920666666665</v>
      </c>
      <c r="F8" s="14">
        <f>E8</f>
        <v>0.75033920666666665</v>
      </c>
      <c r="G8" s="53">
        <f>(D8-B8)/F8</f>
        <v>89.99999999999973</v>
      </c>
      <c r="H8" s="19">
        <v>600</v>
      </c>
      <c r="I8" s="19"/>
      <c r="J8" s="14">
        <f>D8+H8-I8</f>
        <v>2918.5481485999999</v>
      </c>
      <c r="K8" s="55">
        <f>E8*75/B8</f>
        <v>2.5000000000000001E-2</v>
      </c>
      <c r="L8" s="45"/>
      <c r="M8" s="47"/>
      <c r="N8" s="39"/>
      <c r="O8" s="18"/>
      <c r="P8" s="14">
        <f>P6+C8+H6</f>
        <v>2318.5481485999999</v>
      </c>
      <c r="Q8" s="25">
        <f>(P8-(B3+SUM(H3:H6)))/(B3+SUM(H3:H6))</f>
        <v>0.15927407429999993</v>
      </c>
      <c r="R8" s="25">
        <f>D8/B8-1</f>
        <v>2.9999999999999805E-2</v>
      </c>
    </row>
    <row r="9" spans="1:18" s="21" customFormat="1">
      <c r="A9" s="1">
        <f>A8+7</f>
        <v>44647</v>
      </c>
      <c r="B9" s="17">
        <f>D8+H8-N8</f>
        <v>2918.5481485999999</v>
      </c>
      <c r="C9" s="44">
        <f>(B9*required_return)</f>
        <v>87.556444457999987</v>
      </c>
      <c r="D9" s="18">
        <f>B9+C9</f>
        <v>3006.1045930579999</v>
      </c>
      <c r="E9" s="14">
        <f>B9/3000</f>
        <v>0.97284938286666667</v>
      </c>
      <c r="F9" s="14">
        <f>E9</f>
        <v>0.97284938286666667</v>
      </c>
      <c r="G9" s="52">
        <f t="shared" ref="G9:G11" si="3">(D9-B9)/F9</f>
        <v>89.999999999999986</v>
      </c>
      <c r="H9" s="19">
        <v>1000</v>
      </c>
      <c r="I9" s="19"/>
      <c r="J9" s="18">
        <f>D9+H9-I9</f>
        <v>4006.1045930579999</v>
      </c>
      <c r="K9" s="55">
        <f t="shared" ref="K9:K11" si="4">E9*75/B9</f>
        <v>2.4999999999999998E-2</v>
      </c>
      <c r="L9" s="45"/>
      <c r="M9" s="47"/>
      <c r="N9" s="39">
        <v>250</v>
      </c>
      <c r="O9" s="18"/>
      <c r="P9" s="14">
        <f>P8+C9+H8</f>
        <v>3006.1045930579999</v>
      </c>
      <c r="Q9" s="25">
        <f>(P9-(B3+SUM(H3:H8)))/(B3+SUM(H3:H8))</f>
        <v>0.15619407425307688</v>
      </c>
      <c r="R9" s="25">
        <f t="shared" ref="R9:R11" si="5">D9/B9-1</f>
        <v>3.0000000000000027E-2</v>
      </c>
    </row>
    <row r="10" spans="1:18" s="21" customFormat="1">
      <c r="A10" s="1">
        <f>A9+7</f>
        <v>44654</v>
      </c>
      <c r="B10" s="17">
        <f>D9+H9-N9</f>
        <v>3756.1045930579999</v>
      </c>
      <c r="C10" s="44">
        <f>(B10*required_return)</f>
        <v>112.68313779173999</v>
      </c>
      <c r="D10" s="18">
        <f>B10+C10</f>
        <v>3868.78773084974</v>
      </c>
      <c r="E10" s="14">
        <f>B10/3000</f>
        <v>1.2520348643526666</v>
      </c>
      <c r="F10" s="14">
        <f>E10</f>
        <v>1.2520348643526666</v>
      </c>
      <c r="G10" s="52">
        <f t="shared" si="3"/>
        <v>90.000000000000114</v>
      </c>
      <c r="H10" s="19"/>
      <c r="I10" s="19"/>
      <c r="J10" s="18">
        <f>D10+H10-I10</f>
        <v>3868.78773084974</v>
      </c>
      <c r="K10" s="55">
        <f t="shared" si="4"/>
        <v>2.5000000000000001E-2</v>
      </c>
      <c r="L10" s="45"/>
      <c r="M10" s="47"/>
      <c r="N10" s="39"/>
      <c r="O10" s="18"/>
      <c r="P10" s="14">
        <f>P9+C10+H9</f>
        <v>4118.78773084974</v>
      </c>
      <c r="Q10" s="77">
        <f>(P10-(B3+SUM(H3:H9)))/(B3+SUM(H3:H9))</f>
        <v>0.14410770301381667</v>
      </c>
      <c r="R10" s="25">
        <f t="shared" si="5"/>
        <v>3.0000000000000027E-2</v>
      </c>
    </row>
    <row r="11" spans="1:18" s="21" customFormat="1" ht="15" thickBot="1">
      <c r="A11" s="73">
        <f>A10+7</f>
        <v>44661</v>
      </c>
      <c r="B11" s="74">
        <f>D10+H10-N10</f>
        <v>3868.78773084974</v>
      </c>
      <c r="C11" s="44">
        <f>(B11*required_return)</f>
        <v>116.06363192549219</v>
      </c>
      <c r="D11" s="18">
        <f>B11+C11</f>
        <v>3984.8513627752322</v>
      </c>
      <c r="E11" s="14">
        <f>B11/3000</f>
        <v>1.2895959102832466</v>
      </c>
      <c r="F11" s="14">
        <f>E11</f>
        <v>1.2895959102832466</v>
      </c>
      <c r="G11" s="52">
        <f t="shared" si="3"/>
        <v>90.000000000000043</v>
      </c>
      <c r="H11" s="19"/>
      <c r="I11" s="19"/>
      <c r="J11" s="18">
        <f>D11+H11-I11</f>
        <v>3984.8513627752322</v>
      </c>
      <c r="K11" s="55">
        <f t="shared" si="4"/>
        <v>2.5000000000000001E-2</v>
      </c>
      <c r="L11" s="45"/>
      <c r="M11" s="47"/>
      <c r="N11" s="39"/>
      <c r="O11" s="18"/>
      <c r="P11" s="14">
        <f>P10+C11+H10</f>
        <v>4234.8513627752318</v>
      </c>
      <c r="Q11" s="25">
        <f>(P11-(B3+SUM(H3:H10)))/(B3+SUM(H3:H10))</f>
        <v>0.17634760077089773</v>
      </c>
      <c r="R11" s="25">
        <f t="shared" si="5"/>
        <v>3.0000000000000027E-2</v>
      </c>
    </row>
    <row r="12" spans="1:18" s="21" customFormat="1" ht="15" thickBot="1">
      <c r="A12" s="2"/>
      <c r="B12" s="3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38"/>
      <c r="O12" s="4"/>
      <c r="P12" s="4"/>
      <c r="Q12" s="26"/>
      <c r="R12" s="26"/>
    </row>
    <row r="13" spans="1:18" s="21" customFormat="1">
      <c r="A13" s="1">
        <f>A11+7</f>
        <v>44668</v>
      </c>
      <c r="B13" s="17">
        <f>D11+H11-N11</f>
        <v>3984.8513627752322</v>
      </c>
      <c r="C13" s="44">
        <f>(B13*required_return)</f>
        <v>119.54554088325696</v>
      </c>
      <c r="D13" s="14">
        <f>B13+C13</f>
        <v>4104.3969036584895</v>
      </c>
      <c r="E13" s="14">
        <f>B13/3000</f>
        <v>1.3282837875917441</v>
      </c>
      <c r="F13" s="14">
        <f>E13</f>
        <v>1.3282837875917441</v>
      </c>
      <c r="G13" s="53">
        <f>(D13-B13)/F13</f>
        <v>90.000000000000185</v>
      </c>
      <c r="H13" s="19"/>
      <c r="I13" s="19"/>
      <c r="J13" s="14">
        <f>D13+H13-I13</f>
        <v>4104.3969036584895</v>
      </c>
      <c r="K13" s="55">
        <f>E13*75/B13</f>
        <v>2.5000000000000001E-2</v>
      </c>
      <c r="L13" s="45"/>
      <c r="M13" s="47"/>
      <c r="N13" s="39"/>
      <c r="O13" s="18"/>
      <c r="P13" s="14">
        <f>P11+C13+H11</f>
        <v>4354.3969036584886</v>
      </c>
      <c r="Q13" s="25">
        <f>(P13-(B3+SUM(H3:H11)))/(B3+SUM(H3:H11))</f>
        <v>0.20955469546069128</v>
      </c>
      <c r="R13" s="25">
        <f>D13/B13-1</f>
        <v>3.0000000000000027E-2</v>
      </c>
    </row>
    <row r="14" spans="1:18" s="21" customFormat="1">
      <c r="A14" s="1">
        <f>A13+7</f>
        <v>44675</v>
      </c>
      <c r="B14" s="17">
        <f>D13+H13-N13</f>
        <v>4104.3969036584895</v>
      </c>
      <c r="C14" s="44">
        <f>(B14*required_return)</f>
        <v>123.13190710975468</v>
      </c>
      <c r="D14" s="18">
        <f>B14+C14</f>
        <v>4227.5288107682445</v>
      </c>
      <c r="E14" s="14">
        <f>B14/3000</f>
        <v>1.3681323012194966</v>
      </c>
      <c r="F14" s="14">
        <f>E14</f>
        <v>1.3681323012194966</v>
      </c>
      <c r="G14" s="52">
        <f t="shared" ref="G14:G16" si="6">(D14-B14)/F14</f>
        <v>90.000000000000256</v>
      </c>
      <c r="H14" s="19"/>
      <c r="I14" s="19"/>
      <c r="J14" s="18">
        <f>D14+H14-I14</f>
        <v>4227.5288107682445</v>
      </c>
      <c r="K14" s="55">
        <f t="shared" ref="K14:K16" si="7">E14*75/B14</f>
        <v>2.5000000000000001E-2</v>
      </c>
      <c r="L14" s="45"/>
      <c r="M14" s="47"/>
      <c r="N14" s="39"/>
      <c r="O14" s="18"/>
      <c r="P14" s="14">
        <f>P13+C14+H13</f>
        <v>4477.5288107682436</v>
      </c>
      <c r="Q14" s="25">
        <f>(P14-(B3+SUM(H3:H13)))/(B3+SUM(H3:H13))</f>
        <v>0.24375800299117878</v>
      </c>
      <c r="R14" s="25">
        <f t="shared" ref="R14:R16" si="8">D14/B14-1</f>
        <v>3.0000000000000027E-2</v>
      </c>
    </row>
    <row r="15" spans="1:18" s="21" customFormat="1">
      <c r="A15" s="1">
        <f>A14+7</f>
        <v>44682</v>
      </c>
      <c r="B15" s="17">
        <f>D14+H14-N14</f>
        <v>4227.5288107682445</v>
      </c>
      <c r="C15" s="44">
        <f>(B15*required_return)</f>
        <v>126.82586432304733</v>
      </c>
      <c r="D15" s="18">
        <f>B15+C15</f>
        <v>4354.3546750912919</v>
      </c>
      <c r="E15" s="14">
        <f>B15/3000</f>
        <v>1.4091762702560815</v>
      </c>
      <c r="F15" s="14">
        <f>E15</f>
        <v>1.4091762702560815</v>
      </c>
      <c r="G15" s="52">
        <f t="shared" si="6"/>
        <v>90.000000000000071</v>
      </c>
      <c r="H15" s="19"/>
      <c r="I15" s="19"/>
      <c r="J15" s="18">
        <f>D15+H15-I15</f>
        <v>4354.3546750912919</v>
      </c>
      <c r="K15" s="55">
        <f t="shared" si="7"/>
        <v>2.5000000000000001E-2</v>
      </c>
      <c r="L15" s="45"/>
      <c r="M15" s="47"/>
      <c r="N15" s="39"/>
      <c r="O15" s="18"/>
      <c r="P15" s="14">
        <f>P14+C15+H14</f>
        <v>4604.354675091291</v>
      </c>
      <c r="Q15" s="25">
        <f>(P15-(B3+SUM(H3:H14)))/(B3+SUM(H3:H14))</f>
        <v>0.27898740974758085</v>
      </c>
      <c r="R15" s="25">
        <f t="shared" si="8"/>
        <v>3.0000000000000027E-2</v>
      </c>
    </row>
    <row r="16" spans="1:18" s="21" customFormat="1" ht="15" thickBot="1">
      <c r="A16" s="1">
        <f>A15+7</f>
        <v>44689</v>
      </c>
      <c r="B16" s="17">
        <f>D15+H15-N15</f>
        <v>4354.3546750912919</v>
      </c>
      <c r="C16" s="44">
        <f>(B16*required_return)</f>
        <v>130.63064025273874</v>
      </c>
      <c r="D16" s="18">
        <f>B16+C16</f>
        <v>4484.9853153440308</v>
      </c>
      <c r="E16" s="14">
        <f>B16/3000</f>
        <v>1.4514515583637639</v>
      </c>
      <c r="F16" s="14">
        <f>E16</f>
        <v>1.4514515583637639</v>
      </c>
      <c r="G16" s="52">
        <f t="shared" si="6"/>
        <v>90.000000000000085</v>
      </c>
      <c r="H16" s="19"/>
      <c r="I16" s="19"/>
      <c r="J16" s="18">
        <f>D16+H16-I16</f>
        <v>4484.9853153440308</v>
      </c>
      <c r="K16" s="55">
        <f t="shared" si="7"/>
        <v>2.4999999999999998E-2</v>
      </c>
      <c r="L16" s="45"/>
      <c r="M16" s="47"/>
      <c r="N16" s="39"/>
      <c r="O16" s="18"/>
      <c r="P16" s="14">
        <f>P15+C16+H15</f>
        <v>4734.9853153440299</v>
      </c>
      <c r="Q16" s="25">
        <f>(P16-(B3+SUM(H3:H15)))/(B3+SUM(H3:H15))</f>
        <v>0.31527369870667499</v>
      </c>
      <c r="R16" s="25">
        <f t="shared" si="8"/>
        <v>3.0000000000000027E-2</v>
      </c>
    </row>
    <row r="17" spans="1:18" s="21" customFormat="1" ht="15" thickBot="1">
      <c r="A17" s="2"/>
      <c r="B17" s="3"/>
      <c r="C17" s="12"/>
      <c r="D17" s="4"/>
      <c r="E17" s="4"/>
      <c r="F17" s="4"/>
      <c r="G17" s="4"/>
      <c r="H17" s="4"/>
      <c r="I17" s="4"/>
      <c r="J17" s="4"/>
      <c r="K17" s="4"/>
      <c r="L17" s="4"/>
      <c r="M17" s="4"/>
      <c r="N17" s="38"/>
      <c r="O17" s="4"/>
      <c r="P17" s="4"/>
      <c r="Q17" s="26"/>
      <c r="R17" s="26"/>
    </row>
    <row r="18" spans="1:18" s="21" customFormat="1">
      <c r="A18" s="1">
        <f>A16+7</f>
        <v>44696</v>
      </c>
      <c r="B18" s="17">
        <f>D16+H16-N16</f>
        <v>4484.9853153440308</v>
      </c>
      <c r="C18" s="44">
        <f>(B18*required_return)</f>
        <v>134.54955946032092</v>
      </c>
      <c r="D18" s="14">
        <f>B18+C18</f>
        <v>4619.5348748043516</v>
      </c>
      <c r="E18" s="14">
        <f>B18/3000</f>
        <v>1.494995105114677</v>
      </c>
      <c r="F18" s="14">
        <f>E18</f>
        <v>1.494995105114677</v>
      </c>
      <c r="G18" s="53">
        <f>(D18-B18)/F18</f>
        <v>89.999999999999901</v>
      </c>
      <c r="H18" s="19"/>
      <c r="I18" s="19"/>
      <c r="J18" s="14">
        <f>D18+H18-I18</f>
        <v>4619.5348748043516</v>
      </c>
      <c r="K18" s="55">
        <f>E18*75/B18</f>
        <v>2.5000000000000001E-2</v>
      </c>
      <c r="L18" s="45"/>
      <c r="M18" s="47"/>
      <c r="N18" s="39"/>
      <c r="O18" s="18"/>
      <c r="P18" s="14">
        <f>P16+C18+H16</f>
        <v>4869.5348748043507</v>
      </c>
      <c r="Q18" s="25">
        <f>(P18-(B3+SUM(H3:H16)))/(B3+SUM(H3:H16))</f>
        <v>0.35264857633454189</v>
      </c>
      <c r="R18" s="25">
        <f>D18/B18-1</f>
        <v>3.0000000000000027E-2</v>
      </c>
    </row>
    <row r="19" spans="1:18" s="21" customFormat="1">
      <c r="A19" s="1">
        <f>A18+7</f>
        <v>44703</v>
      </c>
      <c r="B19" s="17">
        <f>D18+H18-N18</f>
        <v>4619.5348748043516</v>
      </c>
      <c r="C19" s="44">
        <f>(B19*required_return)</f>
        <v>138.58604624413053</v>
      </c>
      <c r="D19" s="18">
        <f>B19+C19</f>
        <v>4758.1209210484822</v>
      </c>
      <c r="E19" s="14">
        <f>B19/3000</f>
        <v>1.5398449582681173</v>
      </c>
      <c r="F19" s="14">
        <f>E19</f>
        <v>1.5398449582681173</v>
      </c>
      <c r="G19" s="52">
        <f t="shared" ref="G19:G21" si="9">(D19-B19)/F19</f>
        <v>90</v>
      </c>
      <c r="H19" s="19"/>
      <c r="I19" s="19"/>
      <c r="J19" s="18">
        <f>D19+H19-I19</f>
        <v>4758.1209210484822</v>
      </c>
      <c r="K19" s="55">
        <f t="shared" ref="K19:K21" si="10">E19*75/B19</f>
        <v>2.5000000000000001E-2</v>
      </c>
      <c r="L19" s="45"/>
      <c r="M19" s="47"/>
      <c r="N19" s="39"/>
      <c r="O19" s="18"/>
      <c r="P19" s="14">
        <f>P18+C19+H18</f>
        <v>5008.1209210484813</v>
      </c>
      <c r="Q19" s="25">
        <f>(P19-(B3+SUM(H3:H18)))/(B3+SUM(H3:H18))</f>
        <v>0.39114470029124482</v>
      </c>
      <c r="R19" s="25">
        <f t="shared" ref="R19:R21" si="11">D19/B19-1</f>
        <v>3.0000000000000027E-2</v>
      </c>
    </row>
    <row r="20" spans="1:18" s="21" customFormat="1">
      <c r="A20" s="1">
        <f>A19+7</f>
        <v>44710</v>
      </c>
      <c r="B20" s="17">
        <f>D19+H19-N19</f>
        <v>4758.1209210484822</v>
      </c>
      <c r="C20" s="44">
        <f>(B20*required_return)</f>
        <v>142.74362763145447</v>
      </c>
      <c r="D20" s="18">
        <f>B20+C20</f>
        <v>4900.8645486799369</v>
      </c>
      <c r="E20" s="14">
        <f>B20/3000</f>
        <v>1.5860403070161606</v>
      </c>
      <c r="F20" s="14">
        <f>E20</f>
        <v>1.5860403070161606</v>
      </c>
      <c r="G20" s="52">
        <f t="shared" si="9"/>
        <v>90.000000000000171</v>
      </c>
      <c r="H20" s="19"/>
      <c r="I20" s="19"/>
      <c r="J20" s="18">
        <f>D20+H20-I20</f>
        <v>4900.8645486799369</v>
      </c>
      <c r="K20" s="55">
        <f t="shared" si="10"/>
        <v>2.4999999999999998E-2</v>
      </c>
      <c r="L20" s="45"/>
      <c r="M20" s="47"/>
      <c r="N20" s="39"/>
      <c r="O20" s="18"/>
      <c r="P20" s="14">
        <f>P19+C20+H19</f>
        <v>5150.864548679936</v>
      </c>
      <c r="Q20" s="25">
        <f>(P20-(B3+SUM(H3:H19)))/(B3+SUM(H3:H19))</f>
        <v>0.4307957079666489</v>
      </c>
      <c r="R20" s="25">
        <f t="shared" si="11"/>
        <v>3.0000000000000027E-2</v>
      </c>
    </row>
    <row r="21" spans="1:18" s="21" customFormat="1" ht="15" thickBot="1">
      <c r="A21" s="1">
        <f>A20+7</f>
        <v>44717</v>
      </c>
      <c r="B21" s="17">
        <f>D20+H20-N20</f>
        <v>4900.8645486799369</v>
      </c>
      <c r="C21" s="44">
        <f>(B21*required_return)</f>
        <v>147.0259364603981</v>
      </c>
      <c r="D21" s="18">
        <f>B21+C21</f>
        <v>5047.8904851403349</v>
      </c>
      <c r="E21" s="14">
        <f>B21/3000</f>
        <v>1.6336215162266456</v>
      </c>
      <c r="F21" s="14">
        <f>E21</f>
        <v>1.6336215162266456</v>
      </c>
      <c r="G21" s="52">
        <f t="shared" si="9"/>
        <v>89.999999999999957</v>
      </c>
      <c r="H21" s="19"/>
      <c r="I21" s="19"/>
      <c r="J21" s="18">
        <f>D21+H21-I21</f>
        <v>5047.8904851403349</v>
      </c>
      <c r="K21" s="55">
        <f t="shared" si="10"/>
        <v>2.4999999999999998E-2</v>
      </c>
      <c r="L21" s="45"/>
      <c r="M21" s="47"/>
      <c r="N21" s="39"/>
      <c r="O21" s="18"/>
      <c r="P21" s="14">
        <f>P20+C21+H20</f>
        <v>5297.890485140334</v>
      </c>
      <c r="Q21" s="25">
        <f>(P21-(B3+SUM(H3:H20)))/(B3+SUM(H3:H20))</f>
        <v>0.47163624587231501</v>
      </c>
      <c r="R21" s="25">
        <f t="shared" si="11"/>
        <v>3.0000000000000027E-2</v>
      </c>
    </row>
    <row r="22" spans="1:18" s="21" customFormat="1" ht="15" thickBot="1">
      <c r="A22" s="2"/>
      <c r="B22" s="3"/>
      <c r="C22" s="12"/>
      <c r="D22" s="4"/>
      <c r="E22" s="4"/>
      <c r="F22" s="4"/>
      <c r="G22" s="4"/>
      <c r="H22" s="4"/>
      <c r="I22" s="4"/>
      <c r="J22" s="4"/>
      <c r="K22" s="4"/>
      <c r="L22" s="4"/>
      <c r="M22" s="4"/>
      <c r="N22" s="38"/>
      <c r="O22" s="4"/>
      <c r="P22" s="4"/>
      <c r="Q22" s="26"/>
      <c r="R22" s="26"/>
    </row>
    <row r="23" spans="1:18" s="21" customFormat="1">
      <c r="A23" s="1">
        <f>A21+7</f>
        <v>44724</v>
      </c>
      <c r="B23" s="17">
        <f>D21+H21-N21</f>
        <v>5047.8904851403349</v>
      </c>
      <c r="C23" s="44">
        <f>(B23*required_return)</f>
        <v>151.43671455421006</v>
      </c>
      <c r="D23" s="14">
        <f>B23+C23</f>
        <v>5199.327199694545</v>
      </c>
      <c r="E23" s="14">
        <f>B23/3000</f>
        <v>1.6826301617134449</v>
      </c>
      <c r="F23" s="14">
        <f>E23</f>
        <v>1.6826301617134449</v>
      </c>
      <c r="G23" s="53">
        <f>(D23-B23)/F23</f>
        <v>90.000000000000028</v>
      </c>
      <c r="H23" s="19"/>
      <c r="I23" s="19"/>
      <c r="J23" s="14">
        <f>D23+H23-I23</f>
        <v>5199.327199694545</v>
      </c>
      <c r="K23" s="55">
        <f>E23*75/B23</f>
        <v>2.4999999999999998E-2</v>
      </c>
      <c r="L23" s="45"/>
      <c r="M23" s="47"/>
      <c r="N23" s="39"/>
      <c r="O23" s="18"/>
      <c r="P23" s="14">
        <f>P21+C23+H21</f>
        <v>5449.3271996945441</v>
      </c>
      <c r="Q23" s="25">
        <f>(P23-(B3+SUM(H3:H21)))/(B3+SUM(H3:H21))</f>
        <v>0.51370199991515109</v>
      </c>
      <c r="R23" s="25">
        <f>D23/B23-1</f>
        <v>3.0000000000000027E-2</v>
      </c>
    </row>
    <row r="24" spans="1:18" s="21" customFormat="1">
      <c r="A24" s="1">
        <f>A23+7</f>
        <v>44731</v>
      </c>
      <c r="B24" s="17">
        <f>D23+H23-N23</f>
        <v>5199.327199694545</v>
      </c>
      <c r="C24" s="44">
        <f>(B24*required_return)</f>
        <v>155.97981599083636</v>
      </c>
      <c r="D24" s="18">
        <f>B24+C24</f>
        <v>5355.307015685381</v>
      </c>
      <c r="E24" s="14">
        <f>B24/3000</f>
        <v>1.7331090665648483</v>
      </c>
      <c r="F24" s="14">
        <f>E24</f>
        <v>1.7331090665648483</v>
      </c>
      <c r="G24" s="52">
        <f t="shared" ref="G24:G26" si="12">(D24-B24)/F24</f>
        <v>89.999999999999773</v>
      </c>
      <c r="H24" s="19"/>
      <c r="I24" s="19"/>
      <c r="J24" s="18">
        <f>D24+H24-I24</f>
        <v>5355.307015685381</v>
      </c>
      <c r="K24" s="55">
        <f t="shared" ref="K24:K26" si="13">E24*75/B24</f>
        <v>2.5000000000000001E-2</v>
      </c>
      <c r="L24" s="45"/>
      <c r="M24" s="47"/>
      <c r="N24" s="39"/>
      <c r="O24" s="18"/>
      <c r="P24" s="14">
        <f>P23+C24+H23</f>
        <v>5605.3070156853801</v>
      </c>
      <c r="Q24" s="25">
        <f>(P24-(B3+SUM(H3:H23)))/(B3+SUM(H3:H23))</f>
        <v>0.55702972657927219</v>
      </c>
      <c r="R24" s="25">
        <f t="shared" ref="R24:R26" si="14">D24/B24-1</f>
        <v>3.0000000000000027E-2</v>
      </c>
    </row>
    <row r="25" spans="1:18" s="21" customFormat="1">
      <c r="A25" s="1">
        <f>A24+7</f>
        <v>44738</v>
      </c>
      <c r="B25" s="17">
        <f>D24+H24-N24</f>
        <v>5355.307015685381</v>
      </c>
      <c r="C25" s="44">
        <f>(B25*required_return)</f>
        <v>160.65921047056142</v>
      </c>
      <c r="D25" s="18">
        <f>B25+C25</f>
        <v>5515.9662261559424</v>
      </c>
      <c r="E25" s="14">
        <f>B25/3000</f>
        <v>1.7851023385617937</v>
      </c>
      <c r="F25" s="14">
        <f>E25</f>
        <v>1.7851023385617937</v>
      </c>
      <c r="G25" s="52">
        <f t="shared" si="12"/>
        <v>90.000000000000014</v>
      </c>
      <c r="H25" s="19"/>
      <c r="I25" s="19"/>
      <c r="J25" s="18">
        <f>D25+H25-I25</f>
        <v>5515.9662261559424</v>
      </c>
      <c r="K25" s="55">
        <f t="shared" si="13"/>
        <v>2.5000000000000001E-2</v>
      </c>
      <c r="L25" s="45"/>
      <c r="M25" s="47"/>
      <c r="N25" s="20"/>
      <c r="O25" s="18"/>
      <c r="P25" s="14">
        <f>P24+C25+H24</f>
        <v>5765.9662261559415</v>
      </c>
      <c r="Q25" s="25">
        <f>(P25-(B3+SUM(H3:H24)))/(B3+SUM(H3:H24))</f>
        <v>0.60165728504331706</v>
      </c>
      <c r="R25" s="25">
        <f t="shared" si="14"/>
        <v>3.0000000000000027E-2</v>
      </c>
    </row>
    <row r="26" spans="1:18" s="21" customFormat="1" ht="15" thickBot="1">
      <c r="A26" s="1">
        <f>A25+7</f>
        <v>44745</v>
      </c>
      <c r="B26" s="17">
        <f>D25+H25-N25</f>
        <v>5515.9662261559424</v>
      </c>
      <c r="C26" s="44">
        <f>(B26*required_return)</f>
        <v>165.47898678467826</v>
      </c>
      <c r="D26" s="18">
        <f>B26+C26</f>
        <v>5681.4452129406209</v>
      </c>
      <c r="E26" s="14">
        <f>B26/3000</f>
        <v>1.8386554087186475</v>
      </c>
      <c r="F26" s="14">
        <f>E26</f>
        <v>1.8386554087186475</v>
      </c>
      <c r="G26" s="52">
        <f t="shared" si="12"/>
        <v>90.000000000000099</v>
      </c>
      <c r="H26" s="19"/>
      <c r="I26" s="19"/>
      <c r="J26" s="18">
        <f>D26+H26-I26</f>
        <v>5681.4452129406209</v>
      </c>
      <c r="K26" s="55">
        <f t="shared" si="13"/>
        <v>2.5000000000000001E-2</v>
      </c>
      <c r="L26" s="45"/>
      <c r="M26" s="47"/>
      <c r="N26" s="20"/>
      <c r="O26" s="18"/>
      <c r="P26" s="14">
        <f>P25+C26+H25</f>
        <v>5931.44521294062</v>
      </c>
      <c r="Q26" s="25">
        <f>(P26-(B3+SUM(H3:H25)))/(B3+SUM(H3:H25))</f>
        <v>0.64762367026128331</v>
      </c>
      <c r="R26" s="25">
        <f t="shared" si="14"/>
        <v>3.0000000000000027E-2</v>
      </c>
    </row>
    <row r="27" spans="1:18" s="21" customFormat="1" ht="15" thickBot="1">
      <c r="A27" s="2"/>
      <c r="B27" s="3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26"/>
      <c r="R27" s="26"/>
    </row>
    <row r="28" spans="1:18" s="21" customFormat="1">
      <c r="A28" s="1">
        <f>A26+7</f>
        <v>44752</v>
      </c>
      <c r="B28" s="17">
        <f>D26+H26-N26</f>
        <v>5681.4452129406209</v>
      </c>
      <c r="C28" s="44">
        <f>(B28*required_return)</f>
        <v>170.44335638821863</v>
      </c>
      <c r="D28" s="14">
        <f>B28+C28</f>
        <v>5851.8885693288394</v>
      </c>
      <c r="E28" s="14">
        <f>B28/3000</f>
        <v>1.8938150709802068</v>
      </c>
      <c r="F28" s="14">
        <f>E28</f>
        <v>1.8938150709802068</v>
      </c>
      <c r="G28" s="53">
        <f>(D28-B28)/F28</f>
        <v>89.999999999999929</v>
      </c>
      <c r="H28" s="19"/>
      <c r="I28" s="19"/>
      <c r="J28" s="14">
        <f>D28+H28-I28</f>
        <v>5851.8885693288394</v>
      </c>
      <c r="K28" s="55">
        <f>E28*75/B28</f>
        <v>2.5000000000000001E-2</v>
      </c>
      <c r="L28" s="45"/>
      <c r="M28" s="47"/>
      <c r="N28" s="20"/>
      <c r="O28" s="18"/>
      <c r="P28" s="14">
        <f>P26+C28+H26</f>
        <v>6101.8885693288385</v>
      </c>
      <c r="Q28" s="25">
        <f>(P28-(B3+SUM(H3:H26)))/(B3+SUM(H3:H26))</f>
        <v>0.69496904703578843</v>
      </c>
      <c r="R28" s="25">
        <f>D28/B28-1</f>
        <v>3.0000000000000027E-2</v>
      </c>
    </row>
    <row r="29" spans="1:18" s="21" customFormat="1">
      <c r="A29" s="1">
        <f>A28+7</f>
        <v>44759</v>
      </c>
      <c r="B29" s="17">
        <f>D28+H28-N28</f>
        <v>5851.8885693288394</v>
      </c>
      <c r="C29" s="44">
        <f>(B29*required_return)</f>
        <v>175.55665707986518</v>
      </c>
      <c r="D29" s="18">
        <f>B29+C29</f>
        <v>6027.4452264087049</v>
      </c>
      <c r="E29" s="14">
        <f>B29/3000</f>
        <v>1.9506295231096131</v>
      </c>
      <c r="F29" s="14">
        <f>E29</f>
        <v>1.9506295231096131</v>
      </c>
      <c r="G29" s="52">
        <f t="shared" ref="G29:G31" si="15">(D29-B29)/F29</f>
        <v>90.000000000000185</v>
      </c>
      <c r="H29" s="19"/>
      <c r="I29" s="19"/>
      <c r="J29" s="18">
        <f>D29+H29-I29</f>
        <v>6027.4452264087049</v>
      </c>
      <c r="K29" s="55">
        <f t="shared" ref="K29:K31" si="16">E29*75/B29</f>
        <v>2.5000000000000001E-2</v>
      </c>
      <c r="L29" s="45"/>
      <c r="M29" s="47"/>
      <c r="N29" s="20"/>
      <c r="O29" s="18"/>
      <c r="P29" s="14">
        <f>P28+C29+H28</f>
        <v>6277.445226408704</v>
      </c>
      <c r="Q29" s="25">
        <f>(P29-(B3+SUM(H3:H28)))/(B3+SUM(H3:H28))</f>
        <v>0.74373478511352886</v>
      </c>
      <c r="R29" s="25">
        <f t="shared" ref="R29:R31" si="17">D29/B29-1</f>
        <v>3.0000000000000027E-2</v>
      </c>
    </row>
    <row r="30" spans="1:18" s="21" customFormat="1">
      <c r="A30" s="1">
        <f>A29+7</f>
        <v>44766</v>
      </c>
      <c r="B30" s="17">
        <f>D29+H29-N29</f>
        <v>6027.4452264087049</v>
      </c>
      <c r="C30" s="44">
        <f>(B30*required_return)</f>
        <v>180.82335679226114</v>
      </c>
      <c r="D30" s="18">
        <f>B30+C30</f>
        <v>6208.2685832009656</v>
      </c>
      <c r="E30" s="14">
        <f>B30/3000</f>
        <v>2.0091484088029015</v>
      </c>
      <c r="F30" s="14">
        <f>E30</f>
        <v>2.0091484088029015</v>
      </c>
      <c r="G30" s="52">
        <f t="shared" si="15"/>
        <v>89.999999999999787</v>
      </c>
      <c r="H30" s="19"/>
      <c r="I30" s="19"/>
      <c r="J30" s="18">
        <f>D30+H30-I30</f>
        <v>6208.2685832009656</v>
      </c>
      <c r="K30" s="55">
        <f t="shared" si="16"/>
        <v>2.4999999999999998E-2</v>
      </c>
      <c r="L30" s="45"/>
      <c r="M30" s="47"/>
      <c r="N30" s="20"/>
      <c r="O30" s="18"/>
      <c r="P30" s="14">
        <f>P29+C30+H29</f>
        <v>6458.2685832009647</v>
      </c>
      <c r="Q30" s="25">
        <f>(P30-(B3+SUM(H3:H29)))/(B3+SUM(H3:H29))</f>
        <v>0.79396349533360133</v>
      </c>
      <c r="R30" s="25">
        <f t="shared" si="17"/>
        <v>3.0000000000000027E-2</v>
      </c>
    </row>
    <row r="31" spans="1:18" s="21" customFormat="1" ht="15" thickBot="1">
      <c r="A31" s="1">
        <f>A30+7</f>
        <v>44773</v>
      </c>
      <c r="B31" s="17">
        <f>D30+H30-N30</f>
        <v>6208.2685832009656</v>
      </c>
      <c r="C31" s="44">
        <f>(B31*required_return)</f>
        <v>186.24805749602896</v>
      </c>
      <c r="D31" s="18">
        <f>B31+C31</f>
        <v>6394.5166406969947</v>
      </c>
      <c r="E31" s="14">
        <f>B31/3000</f>
        <v>2.0694228610669887</v>
      </c>
      <c r="F31" s="14">
        <f>E31</f>
        <v>2.0694228610669887</v>
      </c>
      <c r="G31" s="52">
        <f t="shared" si="15"/>
        <v>90.000000000000057</v>
      </c>
      <c r="H31" s="19"/>
      <c r="I31" s="19"/>
      <c r="J31" s="18">
        <f>D31+H31-I31</f>
        <v>6394.5166406969947</v>
      </c>
      <c r="K31" s="55">
        <f t="shared" si="16"/>
        <v>2.5000000000000001E-2</v>
      </c>
      <c r="L31" s="45"/>
      <c r="M31" s="47"/>
      <c r="N31" s="20"/>
      <c r="O31" s="18"/>
      <c r="P31" s="14">
        <f>P30+C31+H30</f>
        <v>6644.5166406969938</v>
      </c>
      <c r="Q31" s="25">
        <f>(P31-(B3+SUM(H3:H30)))/(B3+SUM(H3:H30))</f>
        <v>0.84569906686027607</v>
      </c>
      <c r="R31" s="25">
        <f t="shared" si="17"/>
        <v>3.0000000000000027E-2</v>
      </c>
    </row>
    <row r="32" spans="1:18" s="21" customFormat="1" ht="15" thickBot="1">
      <c r="A32" s="2"/>
      <c r="B32" s="3"/>
      <c r="C32" s="12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26"/>
      <c r="R32" s="26"/>
    </row>
    <row r="33" spans="1:18" s="21" customFormat="1">
      <c r="A33" s="1">
        <f>A31+7</f>
        <v>44780</v>
      </c>
      <c r="B33" s="17">
        <f>D31+H31-N31</f>
        <v>6394.5166406969947</v>
      </c>
      <c r="C33" s="44">
        <f>(B33*required_return)</f>
        <v>191.83549922090984</v>
      </c>
      <c r="D33" s="14">
        <f>B33+C33</f>
        <v>6586.3521399179044</v>
      </c>
      <c r="E33" s="14">
        <f>B33/3000</f>
        <v>2.1315055468989983</v>
      </c>
      <c r="F33" s="14">
        <f>E33</f>
        <v>2.1315055468989983</v>
      </c>
      <c r="G33" s="53">
        <f>(D33-B33)/F33</f>
        <v>89.999999999999929</v>
      </c>
      <c r="H33" s="19"/>
      <c r="I33" s="19"/>
      <c r="J33" s="14">
        <f>D33+H33-I33</f>
        <v>6586.3521399179044</v>
      </c>
      <c r="K33" s="55">
        <f>E33*75/B33</f>
        <v>2.5000000000000001E-2</v>
      </c>
      <c r="L33" s="45"/>
      <c r="M33" s="47"/>
      <c r="N33" s="20"/>
      <c r="O33" s="18"/>
      <c r="P33" s="14">
        <f>P31+C33+H31</f>
        <v>6836.3521399179035</v>
      </c>
      <c r="Q33" s="25">
        <f>(P33-(B3+SUM(H3:H31)))/(B3+SUM(H3:H31))</f>
        <v>0.89898670553275095</v>
      </c>
      <c r="R33" s="25">
        <f>D33/B33-1</f>
        <v>3.0000000000000027E-2</v>
      </c>
    </row>
    <row r="34" spans="1:18" s="21" customFormat="1">
      <c r="A34" s="1">
        <f>A33+7</f>
        <v>44787</v>
      </c>
      <c r="B34" s="17">
        <f>D33+H33-N33</f>
        <v>6586.3521399179044</v>
      </c>
      <c r="C34" s="44">
        <f>(B34*required_return)</f>
        <v>197.59056419753713</v>
      </c>
      <c r="D34" s="18">
        <f>B34+C34</f>
        <v>6783.9427041154413</v>
      </c>
      <c r="E34" s="14">
        <f>B34/3000</f>
        <v>2.1954507133059682</v>
      </c>
      <c r="F34" s="14">
        <f>E34</f>
        <v>2.1954507133059682</v>
      </c>
      <c r="G34" s="52">
        <f t="shared" ref="G34:G36" si="18">(D34-B34)/F34</f>
        <v>89.999999999999886</v>
      </c>
      <c r="H34" s="19"/>
      <c r="I34" s="19"/>
      <c r="J34" s="18">
        <f>D34+H34-I34</f>
        <v>6783.9427041154413</v>
      </c>
      <c r="K34" s="55">
        <f t="shared" ref="K34:K36" si="19">E34*75/B34</f>
        <v>2.5000000000000001E-2</v>
      </c>
      <c r="L34" s="45"/>
      <c r="M34" s="47"/>
      <c r="N34" s="20"/>
      <c r="O34" s="18"/>
      <c r="P34" s="14">
        <f>P33+C34+H33</f>
        <v>7033.9427041154404</v>
      </c>
      <c r="Q34" s="25">
        <f>(P34-(B3+SUM(H3:H33)))/(B3+SUM(H3:H33))</f>
        <v>0.95387297336540011</v>
      </c>
      <c r="R34" s="25">
        <f t="shared" ref="R34:R36" si="20">D34/B34-1</f>
        <v>3.0000000000000027E-2</v>
      </c>
    </row>
    <row r="35" spans="1:18" s="21" customFormat="1">
      <c r="A35" s="1">
        <f>A34+7</f>
        <v>44794</v>
      </c>
      <c r="B35" s="17">
        <f>D34+H34-N34</f>
        <v>6783.9427041154413</v>
      </c>
      <c r="C35" s="44">
        <f>(B35*required_return)</f>
        <v>203.51828112346323</v>
      </c>
      <c r="D35" s="18">
        <f>B35+C35</f>
        <v>6987.4609852389049</v>
      </c>
      <c r="E35" s="14">
        <f>B35/3000</f>
        <v>2.2613142347051469</v>
      </c>
      <c r="F35" s="14">
        <f>E35</f>
        <v>2.2613142347051469</v>
      </c>
      <c r="G35" s="52">
        <f t="shared" si="18"/>
        <v>90.000000000000156</v>
      </c>
      <c r="H35" s="19"/>
      <c r="I35" s="19"/>
      <c r="J35" s="18">
        <f>D35+H35-I35</f>
        <v>6987.4609852389049</v>
      </c>
      <c r="K35" s="55">
        <f t="shared" si="19"/>
        <v>2.4999999999999998E-2</v>
      </c>
      <c r="L35" s="45"/>
      <c r="M35" s="47"/>
      <c r="N35" s="20"/>
      <c r="O35" s="18"/>
      <c r="P35" s="14">
        <f>P34+C35+H34</f>
        <v>7237.460985238904</v>
      </c>
      <c r="Q35" s="25">
        <f>(P35-(B3+SUM(H3:H34)))/(B3+SUM(H3:H34))</f>
        <v>1.0104058292330289</v>
      </c>
      <c r="R35" s="25">
        <f t="shared" si="20"/>
        <v>3.0000000000000027E-2</v>
      </c>
    </row>
    <row r="36" spans="1:18" s="21" customFormat="1" ht="15" thickBot="1">
      <c r="A36" s="1">
        <f>A35+7</f>
        <v>44801</v>
      </c>
      <c r="B36" s="17">
        <f>D35+H35-N35</f>
        <v>6987.4609852389049</v>
      </c>
      <c r="C36" s="44">
        <f>(B36*required_return)</f>
        <v>209.62382955716714</v>
      </c>
      <c r="D36" s="18">
        <f>B36+C36</f>
        <v>7197.0848147960724</v>
      </c>
      <c r="E36" s="14">
        <f>B36/3000</f>
        <v>2.3291536617463016</v>
      </c>
      <c r="F36" s="14">
        <f>E36</f>
        <v>2.3291536617463016</v>
      </c>
      <c r="G36" s="52">
        <f t="shared" si="18"/>
        <v>90.000000000000142</v>
      </c>
      <c r="H36" s="19"/>
      <c r="I36" s="19"/>
      <c r="J36" s="18">
        <f>D36+H36-I36</f>
        <v>7197.0848147960724</v>
      </c>
      <c r="K36" s="55">
        <f t="shared" si="19"/>
        <v>2.5000000000000001E-2</v>
      </c>
      <c r="L36" s="45"/>
      <c r="M36" s="47"/>
      <c r="N36" s="20"/>
      <c r="O36" s="18"/>
      <c r="P36" s="14">
        <f>P35+C36+H35</f>
        <v>7447.0848147960714</v>
      </c>
      <c r="Q36" s="25">
        <f>(P36-(B3+SUM(H3:H35)))/(B3+SUM(H3:H35))</f>
        <v>1.0686346707766865</v>
      </c>
      <c r="R36" s="25">
        <f t="shared" si="20"/>
        <v>3.0000000000000027E-2</v>
      </c>
    </row>
    <row r="37" spans="1:18" s="21" customFormat="1" ht="15" thickBot="1">
      <c r="A37" s="2"/>
      <c r="B37" s="3"/>
      <c r="C37" s="12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26"/>
      <c r="R37" s="26"/>
    </row>
    <row r="38" spans="1:18" s="21" customFormat="1">
      <c r="A38" s="1">
        <f>A36+7</f>
        <v>44808</v>
      </c>
      <c r="B38" s="17">
        <f>D36+H36-N36</f>
        <v>7197.0848147960724</v>
      </c>
      <c r="C38" s="44">
        <f>(B38*required_return)</f>
        <v>215.91254444388215</v>
      </c>
      <c r="D38" s="14">
        <f>B38+C38</f>
        <v>7412.9973592399547</v>
      </c>
      <c r="E38" s="14">
        <f>B38/3000</f>
        <v>2.3990282715986906</v>
      </c>
      <c r="F38" s="14">
        <f>E38</f>
        <v>2.3990282715986906</v>
      </c>
      <c r="G38" s="53">
        <f>(D38-B38)/F38</f>
        <v>90.000000000000071</v>
      </c>
      <c r="H38" s="19"/>
      <c r="I38" s="19"/>
      <c r="J38" s="14">
        <f>D38+H38-I38</f>
        <v>7412.9973592399547</v>
      </c>
      <c r="K38" s="55">
        <f>E38*75/B38</f>
        <v>2.4999999999999998E-2</v>
      </c>
      <c r="L38" s="45"/>
      <c r="M38" s="47"/>
      <c r="N38" s="20"/>
      <c r="O38" s="18"/>
      <c r="P38" s="14">
        <f>P36+C38+H36</f>
        <v>7662.9973592399538</v>
      </c>
      <c r="Q38" s="25">
        <f>(P38-(B3+SUM(H3:H36)))/(B3+SUM(H3:H36))</f>
        <v>1.1286103775666538</v>
      </c>
      <c r="R38" s="25">
        <f>D38/B38-1</f>
        <v>3.0000000000000027E-2</v>
      </c>
    </row>
    <row r="39" spans="1:18" s="21" customFormat="1">
      <c r="A39" s="1">
        <f>A38+7</f>
        <v>44815</v>
      </c>
      <c r="B39" s="17">
        <f>D38+H38-N38</f>
        <v>7412.9973592399547</v>
      </c>
      <c r="C39" s="44">
        <f>(B39*required_return)</f>
        <v>222.38992077719863</v>
      </c>
      <c r="D39" s="18">
        <f>B39+C39</f>
        <v>7635.387280017153</v>
      </c>
      <c r="E39" s="14">
        <f>B39/3000</f>
        <v>2.4709991197466517</v>
      </c>
      <c r="F39" s="14">
        <f>E39</f>
        <v>2.4709991197466517</v>
      </c>
      <c r="G39" s="52">
        <f t="shared" ref="G39:G41" si="21">(D39-B39)/F39</f>
        <v>89.999999999999858</v>
      </c>
      <c r="H39" s="19"/>
      <c r="I39" s="19"/>
      <c r="J39" s="18">
        <f>D39+H39-I39</f>
        <v>7635.387280017153</v>
      </c>
      <c r="K39" s="55">
        <f t="shared" ref="K39:K41" si="22">E39*75/B39</f>
        <v>2.5000000000000001E-2</v>
      </c>
      <c r="L39" s="45"/>
      <c r="M39" s="47"/>
      <c r="N39" s="20"/>
      <c r="O39" s="18"/>
      <c r="P39" s="14">
        <f>P38+C39+H38</f>
        <v>7885.3872800171521</v>
      </c>
      <c r="Q39" s="25">
        <f>(P39-(B3+SUM(H3:H38)))/(B3+SUM(H3:H38))</f>
        <v>1.1903853555603201</v>
      </c>
      <c r="R39" s="25">
        <f t="shared" ref="R39:R41" si="23">D39/B39-1</f>
        <v>3.0000000000000027E-2</v>
      </c>
    </row>
    <row r="40" spans="1:18" s="21" customFormat="1">
      <c r="A40" s="1">
        <f>A39+7</f>
        <v>44822</v>
      </c>
      <c r="B40" s="17">
        <f>D39+H39-N39</f>
        <v>7635.387280017153</v>
      </c>
      <c r="C40" s="44">
        <f>(B40*required_return)</f>
        <v>229.06161840051459</v>
      </c>
      <c r="D40" s="18">
        <f>B40+C40</f>
        <v>7864.4488984176678</v>
      </c>
      <c r="E40" s="14">
        <f>B40/3000</f>
        <v>2.5451290933390509</v>
      </c>
      <c r="F40" s="14">
        <f>E40</f>
        <v>2.5451290933390509</v>
      </c>
      <c r="G40" s="52">
        <f t="shared" si="21"/>
        <v>90.000000000000099</v>
      </c>
      <c r="H40" s="19"/>
      <c r="I40" s="19"/>
      <c r="J40" s="18">
        <f>D40+H40-I40</f>
        <v>7864.4488984176678</v>
      </c>
      <c r="K40" s="55">
        <f t="shared" si="22"/>
        <v>2.5000000000000001E-2</v>
      </c>
      <c r="L40" s="45"/>
      <c r="M40" s="47"/>
      <c r="N40" s="20"/>
      <c r="O40" s="18"/>
      <c r="P40" s="14">
        <f>P39+C40+H39</f>
        <v>8114.4488984176669</v>
      </c>
      <c r="Q40" s="25">
        <f>(P40-(B3+SUM(H3:H39)))/(B3+SUM(H3:H39))</f>
        <v>1.2540135828937964</v>
      </c>
      <c r="R40" s="25">
        <f t="shared" si="23"/>
        <v>3.0000000000000027E-2</v>
      </c>
    </row>
    <row r="41" spans="1:18" s="21" customFormat="1" ht="15" thickBot="1">
      <c r="A41" s="1">
        <f>A40+7</f>
        <v>44829</v>
      </c>
      <c r="B41" s="17">
        <f>D40+H40-N40</f>
        <v>7864.4488984176678</v>
      </c>
      <c r="C41" s="44">
        <f>(B41*required_return)</f>
        <v>235.93346695253001</v>
      </c>
      <c r="D41" s="18">
        <f>B41+C41</f>
        <v>8100.3823653701975</v>
      </c>
      <c r="E41" s="14">
        <f>B41/3000</f>
        <v>2.6214829661392227</v>
      </c>
      <c r="F41" s="14">
        <f>E41</f>
        <v>2.6214829661392227</v>
      </c>
      <c r="G41" s="52">
        <f t="shared" si="21"/>
        <v>89.999999999999858</v>
      </c>
      <c r="H41" s="19"/>
      <c r="I41" s="19"/>
      <c r="J41" s="18">
        <f>D41+H41-I41</f>
        <v>8100.3823653701975</v>
      </c>
      <c r="K41" s="55">
        <f t="shared" si="22"/>
        <v>2.5000000000000001E-2</v>
      </c>
      <c r="L41" s="45"/>
      <c r="M41" s="47"/>
      <c r="N41" s="20"/>
      <c r="O41" s="18"/>
      <c r="P41" s="14">
        <f>P40+C41+H40</f>
        <v>8350.3823653701966</v>
      </c>
      <c r="Q41" s="25">
        <f>(P41-(B3+SUM(H3:H40)))/(B3+SUM(H3:H40))</f>
        <v>1.3195506570472768</v>
      </c>
      <c r="R41" s="25">
        <f t="shared" si="23"/>
        <v>3.0000000000000027E-2</v>
      </c>
    </row>
    <row r="42" spans="1:18" s="21" customFormat="1" ht="15" thickBot="1">
      <c r="A42" s="2"/>
      <c r="B42" s="3"/>
      <c r="C42" s="12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26"/>
      <c r="R42" s="26"/>
    </row>
    <row r="43" spans="1:18" s="21" customFormat="1">
      <c r="A43" s="1">
        <f>A41+7</f>
        <v>44836</v>
      </c>
      <c r="B43" s="17">
        <f>D41+H41-N41</f>
        <v>8100.3823653701975</v>
      </c>
      <c r="C43" s="44">
        <f>(B43*required_return)</f>
        <v>243.01147096110591</v>
      </c>
      <c r="D43" s="14">
        <f>B43+C43</f>
        <v>8343.3938363313027</v>
      </c>
      <c r="E43" s="14">
        <f>B43/3000</f>
        <v>2.7001274551233991</v>
      </c>
      <c r="F43" s="14">
        <f>E43</f>
        <v>2.7001274551233991</v>
      </c>
      <c r="G43" s="53">
        <f>(D43-B43)/F43</f>
        <v>89.999999999999758</v>
      </c>
      <c r="H43" s="19"/>
      <c r="I43" s="19"/>
      <c r="J43" s="14">
        <f>D43+H43-I43</f>
        <v>8343.3938363313027</v>
      </c>
      <c r="K43" s="55">
        <f>E43*75/B43</f>
        <v>2.5000000000000001E-2</v>
      </c>
      <c r="L43" s="45"/>
      <c r="M43" s="47"/>
      <c r="N43" s="20"/>
      <c r="O43" s="18"/>
      <c r="P43" s="14">
        <f>P41+C43+H41</f>
        <v>8593.3938363313027</v>
      </c>
      <c r="Q43" s="25">
        <f>(P43-(B3+SUM(H3:H41)))/(B3+SUM(H3:H41))</f>
        <v>1.3870538434253619</v>
      </c>
      <c r="R43" s="25">
        <f>D43/B43-1</f>
        <v>3.0000000000000027E-2</v>
      </c>
    </row>
    <row r="44" spans="1:18" s="21" customFormat="1">
      <c r="A44" s="1">
        <f>A43+7</f>
        <v>44843</v>
      </c>
      <c r="B44" s="17">
        <f>D43+H43-N43</f>
        <v>8343.3938363313027</v>
      </c>
      <c r="C44" s="44">
        <f>(B44*required_return)</f>
        <v>250.30181508993908</v>
      </c>
      <c r="D44" s="18">
        <f>B44+C44</f>
        <v>8593.6956514212416</v>
      </c>
      <c r="E44" s="14">
        <f>B44/3000</f>
        <v>2.7811312787771008</v>
      </c>
      <c r="F44" s="14">
        <f>E44</f>
        <v>2.7811312787771008</v>
      </c>
      <c r="G44" s="52">
        <f t="shared" ref="G44:G46" si="24">(D44-B44)/F44</f>
        <v>89.999999999999915</v>
      </c>
      <c r="H44" s="19"/>
      <c r="I44" s="19"/>
      <c r="J44" s="18">
        <f>D44+H44-I44</f>
        <v>8593.6956514212416</v>
      </c>
      <c r="K44" s="55">
        <f t="shared" ref="K44:K46" si="25">E44*75/B44</f>
        <v>2.4999999999999998E-2</v>
      </c>
      <c r="L44" s="45"/>
      <c r="M44" s="47"/>
      <c r="N44" s="20"/>
      <c r="O44" s="18"/>
      <c r="P44" s="14">
        <f>P43+C44+H43</f>
        <v>8843.6956514212416</v>
      </c>
      <c r="Q44" s="25">
        <f>(P44-(B3+SUM(H3:H43)))/(B3+SUM(H3:H43))</f>
        <v>1.4565821253947893</v>
      </c>
      <c r="R44" s="25">
        <f t="shared" ref="R44:R46" si="26">D44/B44-1</f>
        <v>3.0000000000000027E-2</v>
      </c>
    </row>
    <row r="45" spans="1:18" s="21" customFormat="1">
      <c r="A45" s="1">
        <f>A44+7</f>
        <v>44850</v>
      </c>
      <c r="B45" s="17">
        <f>D44+H44-N44</f>
        <v>8593.6956514212416</v>
      </c>
      <c r="C45" s="44">
        <f>(B45*required_return)</f>
        <v>257.81086954263725</v>
      </c>
      <c r="D45" s="18">
        <f>B45+C45</f>
        <v>8851.5065209638797</v>
      </c>
      <c r="E45" s="14">
        <f>B45/3000</f>
        <v>2.8645652171404139</v>
      </c>
      <c r="F45" s="14">
        <f>E45</f>
        <v>2.8645652171404139</v>
      </c>
      <c r="G45" s="52">
        <f t="shared" si="24"/>
        <v>90.000000000000298</v>
      </c>
      <c r="H45" s="19"/>
      <c r="I45" s="19"/>
      <c r="J45" s="18">
        <f>D45+H45-I45</f>
        <v>8851.5065209638797</v>
      </c>
      <c r="K45" s="55">
        <f t="shared" si="25"/>
        <v>2.5000000000000001E-2</v>
      </c>
      <c r="L45" s="45"/>
      <c r="M45" s="47"/>
      <c r="N45" s="20"/>
      <c r="O45" s="18"/>
      <c r="P45" s="14">
        <f>P44+C45+H44</f>
        <v>9101.5065209638797</v>
      </c>
      <c r="Q45" s="25">
        <f>(P45-(B3+SUM(H3:H44)))/(B3+SUM(H3:H44))</f>
        <v>1.5281962558233</v>
      </c>
      <c r="R45" s="25">
        <f t="shared" si="26"/>
        <v>3.0000000000000027E-2</v>
      </c>
    </row>
    <row r="46" spans="1:18" s="21" customFormat="1" ht="15" thickBot="1">
      <c r="A46" s="1">
        <f>A45+7</f>
        <v>44857</v>
      </c>
      <c r="B46" s="17">
        <f>D45+H45-N45</f>
        <v>8851.5065209638797</v>
      </c>
      <c r="C46" s="44">
        <f>(B46*required_return)</f>
        <v>265.54519562891636</v>
      </c>
      <c r="D46" s="18">
        <f>B46+C46</f>
        <v>9117.0517165927959</v>
      </c>
      <c r="E46" s="14">
        <f>B46/3000</f>
        <v>2.9505021736546264</v>
      </c>
      <c r="F46" s="14">
        <f>E46</f>
        <v>2.9505021736546264</v>
      </c>
      <c r="G46" s="52">
        <f t="shared" si="24"/>
        <v>89.999999999999943</v>
      </c>
      <c r="H46" s="19"/>
      <c r="I46" s="19"/>
      <c r="J46" s="18">
        <f>D46+H46-I46</f>
        <v>9117.0517165927959</v>
      </c>
      <c r="K46" s="55">
        <f t="shared" si="25"/>
        <v>2.4999999999999998E-2</v>
      </c>
      <c r="L46" s="45"/>
      <c r="M46" s="47"/>
      <c r="N46" s="20"/>
      <c r="O46" s="18"/>
      <c r="P46" s="14">
        <f>P45+C46+H45</f>
        <v>9367.0517165927959</v>
      </c>
      <c r="Q46" s="25">
        <f>(P46-(B3+SUM(H3:H45)))/(B3+SUM(H3:H45))</f>
        <v>1.6019588101646656</v>
      </c>
      <c r="R46" s="25">
        <f t="shared" si="26"/>
        <v>3.0000000000000027E-2</v>
      </c>
    </row>
    <row r="47" spans="1:18" s="21" customFormat="1" ht="15" thickBot="1">
      <c r="A47" s="2"/>
      <c r="B47" s="3"/>
      <c r="C47" s="12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26"/>
      <c r="R47" s="26"/>
    </row>
    <row r="48" spans="1:18" s="21" customFormat="1">
      <c r="A48" s="1">
        <f>A46+7</f>
        <v>44864</v>
      </c>
      <c r="B48" s="17">
        <f>D46+H46-N46</f>
        <v>9117.0517165927959</v>
      </c>
      <c r="C48" s="44">
        <f>(B48*required_return)</f>
        <v>273.51155149778384</v>
      </c>
      <c r="D48" s="14">
        <f>B48+C48</f>
        <v>9390.5632680905801</v>
      </c>
      <c r="E48" s="14">
        <f>B48/3000</f>
        <v>3.0390172388642651</v>
      </c>
      <c r="F48" s="14">
        <f>E48</f>
        <v>3.0390172388642651</v>
      </c>
      <c r="G48" s="53">
        <f>(D48-B48)/F48</f>
        <v>90.000000000000128</v>
      </c>
      <c r="H48" s="19"/>
      <c r="I48" s="19"/>
      <c r="J48" s="14">
        <f>D48+H48-I48</f>
        <v>9390.5632680905801</v>
      </c>
      <c r="K48" s="55">
        <f>E48*75/B48</f>
        <v>2.5000000000000001E-2</v>
      </c>
      <c r="L48" s="45"/>
      <c r="M48" s="47"/>
      <c r="N48" s="20"/>
      <c r="O48" s="18"/>
      <c r="P48" s="14">
        <f>P46+C48+H46</f>
        <v>9640.5632680905801</v>
      </c>
      <c r="Q48" s="25">
        <f>(P48-(B3+SUM(H3:H46)))/(B3+SUM(H3:H46))</f>
        <v>1.6779342411362723</v>
      </c>
      <c r="R48" s="25">
        <f>D48/B48-1</f>
        <v>3.0000000000000027E-2</v>
      </c>
    </row>
    <row r="49" spans="1:18" s="21" customFormat="1">
      <c r="A49" s="1">
        <f>A48+7</f>
        <v>44871</v>
      </c>
      <c r="B49" s="17">
        <f>D48+H48-N48</f>
        <v>9390.5632680905801</v>
      </c>
      <c r="C49" s="44">
        <f>(B49*required_return)</f>
        <v>281.71689804271739</v>
      </c>
      <c r="D49" s="18">
        <f>B49+C49</f>
        <v>9672.2801661332978</v>
      </c>
      <c r="E49" s="14">
        <f>B49/3000</f>
        <v>3.1301877560301934</v>
      </c>
      <c r="F49" s="14">
        <f>E49</f>
        <v>3.1301877560301934</v>
      </c>
      <c r="G49" s="52">
        <f t="shared" ref="G49:G51" si="27">(D49-B49)/F49</f>
        <v>90.000000000000099</v>
      </c>
      <c r="H49" s="19"/>
      <c r="I49" s="19"/>
      <c r="J49" s="18">
        <f>D49+H49-I49</f>
        <v>9672.2801661332978</v>
      </c>
      <c r="K49" s="55">
        <f t="shared" ref="K49:K51" si="28">E49*75/B49</f>
        <v>2.4999999999999998E-2</v>
      </c>
      <c r="L49" s="45"/>
      <c r="M49" s="47"/>
      <c r="N49" s="20"/>
      <c r="O49" s="18"/>
      <c r="P49" s="14">
        <f>P48+C49+H48</f>
        <v>9922.2801661332978</v>
      </c>
      <c r="Q49" s="25">
        <f>(P49-(B3+SUM(H3:H48)))/(B3+SUM(H3:H48))</f>
        <v>1.7561889350370272</v>
      </c>
      <c r="R49" s="25">
        <f t="shared" ref="R49:R51" si="29">D49/B49-1</f>
        <v>3.0000000000000027E-2</v>
      </c>
    </row>
    <row r="50" spans="1:18" s="21" customFormat="1">
      <c r="A50" s="1">
        <f>A49+7</f>
        <v>44878</v>
      </c>
      <c r="B50" s="17">
        <f>D49+H49-N49</f>
        <v>9672.2801661332978</v>
      </c>
      <c r="C50" s="44">
        <f>(B50*required_return)</f>
        <v>290.16840498399893</v>
      </c>
      <c r="D50" s="18">
        <f>B50+C50</f>
        <v>9962.4485711172965</v>
      </c>
      <c r="E50" s="14">
        <f>B50/3000</f>
        <v>3.2240933887110992</v>
      </c>
      <c r="F50" s="14">
        <f>E50</f>
        <v>3.2240933887110992</v>
      </c>
      <c r="G50" s="52">
        <f t="shared" si="27"/>
        <v>89.999999999999929</v>
      </c>
      <c r="H50" s="19"/>
      <c r="I50" s="19"/>
      <c r="J50" s="18">
        <f>D50+H50-I50</f>
        <v>9962.4485711172965</v>
      </c>
      <c r="K50" s="55">
        <f t="shared" si="28"/>
        <v>2.4999999999999998E-2</v>
      </c>
      <c r="L50" s="45"/>
      <c r="M50" s="47"/>
      <c r="N50" s="20"/>
      <c r="O50" s="18"/>
      <c r="P50" s="14">
        <f>P49+C50+H49</f>
        <v>10212.448571117297</v>
      </c>
      <c r="Q50" s="25">
        <f>(P50-(B3+SUM(H3:H49)))/(B3+SUM(H3:H49))</f>
        <v>1.8367912697548046</v>
      </c>
      <c r="R50" s="25">
        <f t="shared" si="29"/>
        <v>3.0000000000000027E-2</v>
      </c>
    </row>
    <row r="51" spans="1:18" s="21" customFormat="1" ht="15" thickBot="1">
      <c r="A51" s="1">
        <f>A50+7</f>
        <v>44885</v>
      </c>
      <c r="B51" s="17">
        <f>D50+H50-N50</f>
        <v>9962.4485711172965</v>
      </c>
      <c r="C51" s="44">
        <f>(B51*required_return)</f>
        <v>298.87345713351891</v>
      </c>
      <c r="D51" s="18">
        <f>B51+C51</f>
        <v>10261.322028250815</v>
      </c>
      <c r="E51" s="14">
        <f>B51/3000</f>
        <v>3.3208161903724323</v>
      </c>
      <c r="F51" s="14">
        <f>E51</f>
        <v>3.3208161903724323</v>
      </c>
      <c r="G51" s="52">
        <f t="shared" si="27"/>
        <v>90.000000000000014</v>
      </c>
      <c r="H51" s="19"/>
      <c r="I51" s="19"/>
      <c r="J51" s="18">
        <f>D51+H51-I51</f>
        <v>10261.322028250815</v>
      </c>
      <c r="K51" s="55">
        <f t="shared" si="28"/>
        <v>2.4999999999999998E-2</v>
      </c>
      <c r="L51" s="45"/>
      <c r="M51" s="48"/>
      <c r="N51" s="20"/>
      <c r="O51" s="18"/>
      <c r="P51" s="14">
        <f>P50+C51+H50</f>
        <v>10511.322028250815</v>
      </c>
      <c r="Q51" s="25">
        <f>(P51-(B3+SUM(H3:H50)))/(B3+SUM(H3:H50))</f>
        <v>1.9198116745141154</v>
      </c>
      <c r="R51" s="25">
        <f t="shared" si="29"/>
        <v>3.0000000000000027E-2</v>
      </c>
    </row>
    <row r="52" spans="1:18" ht="15" thickBot="1">
      <c r="A52" s="2"/>
      <c r="B52" s="3"/>
      <c r="C52" s="12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26"/>
      <c r="R52" s="26"/>
    </row>
    <row r="53" spans="1:18" s="21" customFormat="1">
      <c r="A53" s="1">
        <f>A51+7</f>
        <v>44892</v>
      </c>
      <c r="B53" s="17">
        <f>D51+H51-N51</f>
        <v>10261.322028250815</v>
      </c>
      <c r="C53" s="44">
        <f>(B53*required_return)</f>
        <v>307.83966084752444</v>
      </c>
      <c r="D53" s="14">
        <f>B53+C53</f>
        <v>10569.161689098341</v>
      </c>
      <c r="E53" s="14">
        <f>B53/3000</f>
        <v>3.4204406760836052</v>
      </c>
      <c r="F53" s="14">
        <f>E53</f>
        <v>3.4204406760836052</v>
      </c>
      <c r="G53" s="53">
        <f>(D53-B53)/F53</f>
        <v>90.000000000000156</v>
      </c>
      <c r="H53" s="19"/>
      <c r="I53" s="19"/>
      <c r="J53" s="14">
        <f>D53+H53-I53</f>
        <v>10569.161689098341</v>
      </c>
      <c r="K53" s="55">
        <f>E53*75/B53</f>
        <v>2.5000000000000001E-2</v>
      </c>
      <c r="L53" s="45"/>
      <c r="M53" s="47"/>
      <c r="N53" s="20"/>
      <c r="O53" s="18"/>
      <c r="P53" s="14">
        <f>P51+C53+H51</f>
        <v>10819.161689098341</v>
      </c>
      <c r="Q53" s="25">
        <f>(P53-(B3+SUM(H3:H51)))/(B3+SUM(H3:H51))</f>
        <v>2.0053226914162057</v>
      </c>
      <c r="R53" s="25">
        <f>D53/B53-1</f>
        <v>3.0000000000000027E-2</v>
      </c>
    </row>
    <row r="54" spans="1:18" s="21" customFormat="1">
      <c r="A54" s="1">
        <f>A53+7</f>
        <v>44899</v>
      </c>
      <c r="B54" s="17">
        <f>D53+H53-N53</f>
        <v>10569.161689098341</v>
      </c>
      <c r="C54" s="44">
        <f>(B54*required_return)</f>
        <v>317.07485067295022</v>
      </c>
      <c r="D54" s="18">
        <f>B54+C54</f>
        <v>10886.236539771291</v>
      </c>
      <c r="E54" s="14">
        <f>B54/3000</f>
        <v>3.5230538963661133</v>
      </c>
      <c r="F54" s="14">
        <f>E54</f>
        <v>3.5230538963661133</v>
      </c>
      <c r="G54" s="52">
        <f t="shared" ref="G54:G56" si="30">(D54-B54)/F54</f>
        <v>90.000000000000099</v>
      </c>
      <c r="H54" s="19"/>
      <c r="I54" s="19"/>
      <c r="J54" s="18">
        <f>D54+H54-I54</f>
        <v>10886.236539771291</v>
      </c>
      <c r="K54" s="55">
        <f t="shared" ref="K54:K56" si="31">E54*75/B54</f>
        <v>2.4999999999999998E-2</v>
      </c>
      <c r="L54" s="45"/>
      <c r="M54" s="47"/>
      <c r="N54" s="20"/>
      <c r="O54" s="18"/>
      <c r="P54" s="14">
        <f>P53+C54+H53</f>
        <v>11136.236539771291</v>
      </c>
      <c r="Q54" s="25">
        <f>(P54-(B3+SUM(H3:H53)))/(B3+SUM(H3:H53))</f>
        <v>2.0933990388253587</v>
      </c>
      <c r="R54" s="25">
        <f t="shared" ref="R54:R56" si="32">D54/B54-1</f>
        <v>3.0000000000000027E-2</v>
      </c>
    </row>
    <row r="55" spans="1:18" s="21" customFormat="1">
      <c r="A55" s="1">
        <f>A54+7</f>
        <v>44906</v>
      </c>
      <c r="B55" s="17">
        <f>D54+H54-N54</f>
        <v>10886.236539771291</v>
      </c>
      <c r="C55" s="44">
        <f>(B55*required_return)</f>
        <v>326.58709619313873</v>
      </c>
      <c r="D55" s="18">
        <f>B55+C55</f>
        <v>11212.823635964431</v>
      </c>
      <c r="E55" s="14">
        <f>B55/3000</f>
        <v>3.6287455132570972</v>
      </c>
      <c r="F55" s="14">
        <f>E55</f>
        <v>3.6287455132570972</v>
      </c>
      <c r="G55" s="52">
        <f t="shared" si="30"/>
        <v>90.000000000000227</v>
      </c>
      <c r="H55" s="19"/>
      <c r="I55" s="19"/>
      <c r="J55" s="18">
        <f>D55+H55-I55</f>
        <v>11212.823635964431</v>
      </c>
      <c r="K55" s="55">
        <f t="shared" si="31"/>
        <v>2.5000000000000001E-2</v>
      </c>
      <c r="L55" s="45"/>
      <c r="M55" s="47"/>
      <c r="N55" s="20"/>
      <c r="O55" s="18"/>
      <c r="P55" s="14">
        <f>P54+C55+H54</f>
        <v>11462.823635964431</v>
      </c>
      <c r="Q55" s="25">
        <f>(P55-(B3+SUM(H3:H54)))/(B3+SUM(H3:H54))</f>
        <v>2.1841176766567862</v>
      </c>
      <c r="R55" s="25">
        <f t="shared" si="32"/>
        <v>3.0000000000000027E-2</v>
      </c>
    </row>
    <row r="56" spans="1:18" s="21" customFormat="1" ht="15" thickBot="1">
      <c r="A56" s="1">
        <f>A55+7</f>
        <v>44913</v>
      </c>
      <c r="B56" s="17">
        <f>D55+H55-N55</f>
        <v>11212.823635964431</v>
      </c>
      <c r="C56" s="44">
        <f>(B56*required_return)</f>
        <v>336.38470907893293</v>
      </c>
      <c r="D56" s="18">
        <f>B56+C56</f>
        <v>11549.208345043364</v>
      </c>
      <c r="E56" s="14">
        <f>B56/3000</f>
        <v>3.7376078786548104</v>
      </c>
      <c r="F56" s="14">
        <f>E56</f>
        <v>3.7376078786548104</v>
      </c>
      <c r="G56" s="52">
        <f t="shared" si="30"/>
        <v>90.000000000000057</v>
      </c>
      <c r="H56" s="19"/>
      <c r="I56" s="19"/>
      <c r="J56" s="18">
        <f>D56+H56-I56</f>
        <v>11549.208345043364</v>
      </c>
      <c r="K56" s="55">
        <f t="shared" si="31"/>
        <v>2.4999999999999998E-2</v>
      </c>
      <c r="L56" s="45"/>
      <c r="M56" s="48"/>
      <c r="N56" s="20"/>
      <c r="O56" s="18"/>
      <c r="P56" s="14">
        <f>P55+C56+H55</f>
        <v>11799.208345043364</v>
      </c>
      <c r="Q56" s="25">
        <f>(P56-(B3+SUM(H3:H55)))/(B3+SUM(H3:H55))</f>
        <v>2.2775578736231568</v>
      </c>
      <c r="R56" s="25">
        <f t="shared" si="32"/>
        <v>3.0000000000000027E-2</v>
      </c>
    </row>
    <row r="57" spans="1:18" ht="15" thickBot="1">
      <c r="A57" s="2"/>
      <c r="B57" s="3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26"/>
      <c r="R57" s="26"/>
    </row>
    <row r="58" spans="1:18" s="21" customFormat="1">
      <c r="A58" s="1">
        <f>A56+7</f>
        <v>44920</v>
      </c>
      <c r="B58" s="17">
        <f>D56+H56-N56</f>
        <v>11549.208345043364</v>
      </c>
      <c r="C58" s="44">
        <f>(B58*required_return)</f>
        <v>346.47625035130091</v>
      </c>
      <c r="D58" s="14">
        <f>B58+C58</f>
        <v>11895.684595394665</v>
      </c>
      <c r="E58" s="14">
        <f>B58/3000</f>
        <v>3.8497361150144545</v>
      </c>
      <c r="F58" s="14">
        <f>E58</f>
        <v>3.8497361150144545</v>
      </c>
      <c r="G58" s="53">
        <f>(D58-B58)/F58</f>
        <v>90.000000000000057</v>
      </c>
      <c r="H58" s="19"/>
      <c r="I58" s="19"/>
      <c r="J58" s="14">
        <f>D58+H58-I58</f>
        <v>11895.684595394665</v>
      </c>
      <c r="K58" s="55">
        <f>E58*75/B58</f>
        <v>2.5000000000000001E-2</v>
      </c>
      <c r="L58" s="45"/>
      <c r="M58" s="47"/>
      <c r="N58" s="20"/>
      <c r="O58" s="18"/>
      <c r="P58" s="14">
        <f>P56+C58+H56</f>
        <v>12145.684595394665</v>
      </c>
      <c r="Q58" s="25">
        <f>(P58-(B3+SUM(H3:H56)))/(B3+SUM(H3:H56))</f>
        <v>2.3738012764985181</v>
      </c>
      <c r="R58" s="25">
        <f>D58/B58-1</f>
        <v>3.0000000000000027E-2</v>
      </c>
    </row>
    <row r="59" spans="1:18" s="21" customFormat="1">
      <c r="A59" s="1">
        <f>A58+7</f>
        <v>44927</v>
      </c>
      <c r="B59" s="17">
        <f>D58+H58-N58</f>
        <v>11895.684595394665</v>
      </c>
      <c r="C59" s="44">
        <f>(B59*required_return)</f>
        <v>356.87053786183992</v>
      </c>
      <c r="D59" s="18">
        <f>B59+C59</f>
        <v>12252.555133256505</v>
      </c>
      <c r="E59" s="14">
        <f>B59/3000</f>
        <v>3.9652281984648883</v>
      </c>
      <c r="F59" s="14">
        <f>E59</f>
        <v>3.9652281984648883</v>
      </c>
      <c r="G59" s="52">
        <f t="shared" ref="G59:G61" si="33">(D59-B59)/F59</f>
        <v>89.999999999999943</v>
      </c>
      <c r="H59" s="19"/>
      <c r="I59" s="19"/>
      <c r="J59" s="18">
        <f>D59+H59-I59</f>
        <v>12252.555133256505</v>
      </c>
      <c r="K59" s="55">
        <f t="shared" ref="K59:K61" si="34">E59*75/B59</f>
        <v>2.4999999999999998E-2</v>
      </c>
      <c r="L59" s="45"/>
      <c r="M59" s="47"/>
      <c r="N59" s="20"/>
      <c r="O59" s="18"/>
      <c r="P59" s="14">
        <f>P58+C59+H58</f>
        <v>12502.555133256505</v>
      </c>
      <c r="Q59" s="25">
        <f>(P59-(B3+SUM(H3:H58)))/(B3+SUM(H3:H58))</f>
        <v>2.4729319814601403</v>
      </c>
      <c r="R59" s="25">
        <f t="shared" ref="R59:R61" si="35">D59/B59-1</f>
        <v>3.0000000000000027E-2</v>
      </c>
    </row>
    <row r="60" spans="1:18" s="21" customFormat="1">
      <c r="A60" s="1">
        <f>A59+7</f>
        <v>44934</v>
      </c>
      <c r="B60" s="17">
        <f>D59+H59-N59</f>
        <v>12252.555133256505</v>
      </c>
      <c r="C60" s="44">
        <f>(B60*required_return)</f>
        <v>367.57665399769513</v>
      </c>
      <c r="D60" s="18">
        <f>B60+C60</f>
        <v>12620.1317872542</v>
      </c>
      <c r="E60" s="14">
        <f>B60/3000</f>
        <v>4.0841850444188346</v>
      </c>
      <c r="F60" s="14">
        <f>E60</f>
        <v>4.0841850444188346</v>
      </c>
      <c r="G60" s="52">
        <f t="shared" si="33"/>
        <v>90.000000000000156</v>
      </c>
      <c r="H60" s="19"/>
      <c r="I60" s="19"/>
      <c r="J60" s="18">
        <f>D60+H60-I60</f>
        <v>12620.1317872542</v>
      </c>
      <c r="K60" s="55">
        <f t="shared" si="34"/>
        <v>2.4999999999999998E-2</v>
      </c>
      <c r="L60" s="45"/>
      <c r="M60" s="47"/>
      <c r="N60" s="20"/>
      <c r="O60" s="18"/>
      <c r="P60" s="14">
        <f>P59+C60+H59</f>
        <v>12870.1317872542</v>
      </c>
      <c r="Q60" s="25">
        <f>(P60-(B3+SUM(H3:H59)))/(B3+SUM(H3:H59))</f>
        <v>2.575036607570611</v>
      </c>
      <c r="R60" s="25">
        <f t="shared" si="35"/>
        <v>3.0000000000000027E-2</v>
      </c>
    </row>
    <row r="61" spans="1:18" s="21" customFormat="1" ht="15" thickBot="1">
      <c r="A61" s="1">
        <f>A60+7</f>
        <v>44941</v>
      </c>
      <c r="B61" s="17">
        <f>D60+H60-N60</f>
        <v>12620.1317872542</v>
      </c>
      <c r="C61" s="44">
        <f>(B61*required_return)</f>
        <v>378.60395361762602</v>
      </c>
      <c r="D61" s="18">
        <f>B61+C61</f>
        <v>12998.735740871827</v>
      </c>
      <c r="E61" s="14">
        <f>B61/3000</f>
        <v>4.2067105957514004</v>
      </c>
      <c r="F61" s="14">
        <f>E61</f>
        <v>4.2067105957514004</v>
      </c>
      <c r="G61" s="52">
        <f t="shared" si="33"/>
        <v>90.000000000000171</v>
      </c>
      <c r="H61" s="19"/>
      <c r="I61" s="19"/>
      <c r="J61" s="18">
        <f>D61+H61-I61</f>
        <v>12998.735740871827</v>
      </c>
      <c r="K61" s="55">
        <f t="shared" si="34"/>
        <v>2.5000000000000001E-2</v>
      </c>
      <c r="L61" s="45"/>
      <c r="M61" s="48"/>
      <c r="N61" s="20"/>
      <c r="O61" s="18"/>
      <c r="P61" s="14">
        <f>P60+C61+H60</f>
        <v>13248.735740871827</v>
      </c>
      <c r="Q61" s="25">
        <f>(P61-(B3+SUM(H3:H60)))/(B3+SUM(H3:H60))</f>
        <v>2.6802043724643965</v>
      </c>
      <c r="R61" s="25">
        <f t="shared" si="35"/>
        <v>3.0000000000000027E-2</v>
      </c>
    </row>
    <row r="62" spans="1:18" ht="15" thickBot="1">
      <c r="A62" s="2"/>
      <c r="B62" s="3"/>
      <c r="C62" s="12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26"/>
      <c r="R62" s="26"/>
    </row>
    <row r="63" spans="1:18" s="21" customFormat="1">
      <c r="A63" s="1">
        <f>A61+7</f>
        <v>44948</v>
      </c>
      <c r="B63" s="17">
        <f>D61+H61-N61</f>
        <v>12998.735740871827</v>
      </c>
      <c r="C63" s="44">
        <f>(B63*required_return)</f>
        <v>389.96207222615482</v>
      </c>
      <c r="D63" s="14">
        <f>B63+C63</f>
        <v>13388.697813097982</v>
      </c>
      <c r="E63" s="14">
        <f>B63/3000</f>
        <v>4.332911913623942</v>
      </c>
      <c r="F63" s="14">
        <f>E63</f>
        <v>4.332911913623942</v>
      </c>
      <c r="G63" s="53">
        <f>(D63-B63)/F63</f>
        <v>90.000000000000099</v>
      </c>
      <c r="H63" s="19"/>
      <c r="I63" s="19"/>
      <c r="J63" s="14">
        <f>D63+H63-I63</f>
        <v>13388.697813097982</v>
      </c>
      <c r="K63" s="55">
        <f>E63*75/B63</f>
        <v>2.4999999999999998E-2</v>
      </c>
      <c r="L63" s="45"/>
      <c r="M63" s="47"/>
      <c r="N63" s="20"/>
      <c r="O63" s="18"/>
      <c r="P63" s="14">
        <f>P61+C63+H61</f>
        <v>13638.697813097982</v>
      </c>
      <c r="Q63" s="25">
        <f>(P63-(B3+SUM(H3:H61)))/(B3+SUM(H3:H61))</f>
        <v>2.7885271703049952</v>
      </c>
      <c r="R63" s="25">
        <f>D63/B63-1</f>
        <v>3.0000000000000027E-2</v>
      </c>
    </row>
    <row r="64" spans="1:18" s="21" customFormat="1">
      <c r="A64" s="1">
        <f>A63+7</f>
        <v>44955</v>
      </c>
      <c r="B64" s="17">
        <f>D63+H63-N63</f>
        <v>13388.697813097982</v>
      </c>
      <c r="C64" s="44">
        <f>(B64*required_return)</f>
        <v>401.66093439293945</v>
      </c>
      <c r="D64" s="18">
        <f>B64+C64</f>
        <v>13790.358747490922</v>
      </c>
      <c r="E64" s="14">
        <f>B64/3000</f>
        <v>4.4628992710326605</v>
      </c>
      <c r="F64" s="14">
        <f>E64</f>
        <v>4.4628992710326605</v>
      </c>
      <c r="G64" s="52">
        <f t="shared" ref="G64:G66" si="36">(D64-B64)/F64</f>
        <v>90</v>
      </c>
      <c r="H64" s="19"/>
      <c r="I64" s="19"/>
      <c r="J64" s="18">
        <f>D64+H64-I64</f>
        <v>13790.358747490922</v>
      </c>
      <c r="K64" s="55">
        <f t="shared" ref="K64:K66" si="37">E64*75/B64</f>
        <v>2.4999999999999998E-2</v>
      </c>
      <c r="L64" s="45"/>
      <c r="M64" s="47"/>
      <c r="N64" s="20"/>
      <c r="O64" s="18"/>
      <c r="P64" s="14">
        <f>P63+C64+H63</f>
        <v>14040.358747490922</v>
      </c>
      <c r="Q64" s="25">
        <f>(P64-(B3+SUM(H3:H63)))/(B3+SUM(H3:H63))</f>
        <v>2.9000996520808116</v>
      </c>
      <c r="R64" s="25">
        <f t="shared" ref="R64:R66" si="38">D64/B64-1</f>
        <v>3.0000000000000027E-2</v>
      </c>
    </row>
    <row r="65" spans="1:18" s="21" customFormat="1">
      <c r="A65" s="1">
        <f>A64+7</f>
        <v>44962</v>
      </c>
      <c r="B65" s="17">
        <f>D64+H64-N64</f>
        <v>13790.358747490922</v>
      </c>
      <c r="C65" s="44">
        <f>(B65*required_return)</f>
        <v>413.71076242472765</v>
      </c>
      <c r="D65" s="18">
        <f>B65+C65</f>
        <v>14204.069509915649</v>
      </c>
      <c r="E65" s="14">
        <f>B65/3000</f>
        <v>4.5967862491636406</v>
      </c>
      <c r="F65" s="14">
        <f>E65</f>
        <v>4.5967862491636406</v>
      </c>
      <c r="G65" s="52">
        <f t="shared" si="36"/>
        <v>89.999999999999929</v>
      </c>
      <c r="H65" s="19"/>
      <c r="I65" s="19"/>
      <c r="J65" s="18">
        <f>D65+H65-I65</f>
        <v>14204.069509915649</v>
      </c>
      <c r="K65" s="55">
        <f t="shared" si="37"/>
        <v>2.5000000000000001E-2</v>
      </c>
      <c r="L65" s="45"/>
      <c r="M65" s="47"/>
      <c r="N65" s="20"/>
      <c r="O65" s="18"/>
      <c r="P65" s="14">
        <f>P64+C65+H64</f>
        <v>14454.069509915649</v>
      </c>
      <c r="Q65" s="25">
        <f>(P65-(B3+SUM(H3:H64)))/(B3+SUM(H3:H64))</f>
        <v>3.0150193083099026</v>
      </c>
      <c r="R65" s="25">
        <f t="shared" si="38"/>
        <v>3.0000000000000027E-2</v>
      </c>
    </row>
    <row r="66" spans="1:18" s="21" customFormat="1" ht="15" thickBot="1">
      <c r="A66" s="5">
        <f>A65+7</f>
        <v>44969</v>
      </c>
      <c r="B66" s="17">
        <f>D65+H65-N65</f>
        <v>14204.069509915649</v>
      </c>
      <c r="C66" s="44">
        <f>(B66*required_return)</f>
        <v>426.12208529746948</v>
      </c>
      <c r="D66" s="18">
        <f>B66+C66</f>
        <v>14630.191595213118</v>
      </c>
      <c r="E66" s="14">
        <f>B66/3000</f>
        <v>4.7346898366385499</v>
      </c>
      <c r="F66" s="14">
        <f>E66</f>
        <v>4.7346898366385499</v>
      </c>
      <c r="G66" s="52">
        <f t="shared" si="36"/>
        <v>89.999999999999957</v>
      </c>
      <c r="H66" s="19"/>
      <c r="I66" s="19"/>
      <c r="J66" s="18">
        <f>D66+H66-I66</f>
        <v>14630.191595213118</v>
      </c>
      <c r="K66" s="55">
        <f t="shared" si="37"/>
        <v>2.5000000000000001E-2</v>
      </c>
      <c r="L66" s="45"/>
      <c r="M66" s="48"/>
      <c r="N66" s="20"/>
      <c r="O66" s="18"/>
      <c r="P66" s="14">
        <f>P65+C66+H65</f>
        <v>14880.191595213118</v>
      </c>
      <c r="Q66" s="25">
        <f>(P66-(B3+SUM(H3:H65)))/(B3+SUM(H3:H65))</f>
        <v>3.1333865542258663</v>
      </c>
      <c r="R66" s="25">
        <f t="shared" si="38"/>
        <v>3.0000000000000027E-2</v>
      </c>
    </row>
    <row r="67" spans="1:18" ht="15" thickBot="1">
      <c r="A67" s="2"/>
      <c r="B67" s="3"/>
      <c r="C67" s="12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26"/>
      <c r="R67" s="26"/>
    </row>
    <row r="68" spans="1:18" s="21" customFormat="1">
      <c r="A68" s="1">
        <f>A66+7</f>
        <v>44976</v>
      </c>
      <c r="B68" s="17">
        <f>D66+H66-N66</f>
        <v>14630.191595213118</v>
      </c>
      <c r="C68" s="44">
        <f>(B68*required_return)</f>
        <v>438.90574785639353</v>
      </c>
      <c r="D68" s="14">
        <f>B68+C68</f>
        <v>15069.097343069512</v>
      </c>
      <c r="E68" s="14">
        <f>B68/3000</f>
        <v>4.8767305317377065</v>
      </c>
      <c r="F68" s="14">
        <f>E68</f>
        <v>4.8767305317377065</v>
      </c>
      <c r="G68" s="53">
        <f>(D68-B68)/F68</f>
        <v>90.000000000000014</v>
      </c>
      <c r="H68" s="19"/>
      <c r="I68" s="19"/>
      <c r="J68" s="14">
        <f>D68+H68-I68</f>
        <v>15069.097343069512</v>
      </c>
      <c r="K68" s="55">
        <f>E68*75/B68</f>
        <v>2.5000000000000001E-2</v>
      </c>
      <c r="L68" s="45"/>
      <c r="M68" s="47"/>
      <c r="N68" s="20"/>
      <c r="O68" s="18"/>
      <c r="P68" s="14">
        <f>P66+C68+H66</f>
        <v>15319.097343069512</v>
      </c>
      <c r="Q68" s="25">
        <f>(P68-(B3+SUM(H3:H66)))/(B3+SUM(H3:H66))</f>
        <v>3.2553048175193089</v>
      </c>
      <c r="R68" s="25">
        <f>D68/B68-1</f>
        <v>3.0000000000000027E-2</v>
      </c>
    </row>
    <row r="69" spans="1:18" s="21" customFormat="1">
      <c r="A69" s="1">
        <f>A68+7</f>
        <v>44983</v>
      </c>
      <c r="B69" s="17">
        <f>D68+H68-N68</f>
        <v>15069.097343069512</v>
      </c>
      <c r="C69" s="44">
        <f>(B69*required_return)</f>
        <v>452.07292029208537</v>
      </c>
      <c r="D69" s="18">
        <f>B69+C69</f>
        <v>15521.170263361597</v>
      </c>
      <c r="E69" s="14">
        <f>B69/3000</f>
        <v>5.0230324476898378</v>
      </c>
      <c r="F69" s="14">
        <f>E69</f>
        <v>5.0230324476898378</v>
      </c>
      <c r="G69" s="52">
        <f t="shared" ref="G69:G71" si="39">(D69-B69)/F69</f>
        <v>89.999999999999872</v>
      </c>
      <c r="H69" s="19"/>
      <c r="I69" s="19"/>
      <c r="J69" s="18">
        <f>D69+H69-I69</f>
        <v>15521.170263361597</v>
      </c>
      <c r="K69" s="55">
        <f t="shared" ref="K69:K71" si="40">E69*75/B69</f>
        <v>2.5000000000000001E-2</v>
      </c>
      <c r="L69" s="45"/>
      <c r="M69" s="47"/>
      <c r="N69" s="20"/>
      <c r="O69" s="18"/>
      <c r="P69" s="14">
        <f>P68+C69+H68</f>
        <v>15771.170263361597</v>
      </c>
      <c r="Q69" s="25">
        <f>(P69-(B3+SUM(H3:H68)))/(B3+SUM(H3:H68))</f>
        <v>3.3808806287115547</v>
      </c>
      <c r="R69" s="25">
        <f t="shared" ref="R69:R71" si="41">D69/B69-1</f>
        <v>3.0000000000000027E-2</v>
      </c>
    </row>
    <row r="70" spans="1:18" s="21" customFormat="1">
      <c r="A70" s="1">
        <f>A69+7</f>
        <v>44990</v>
      </c>
      <c r="B70" s="17">
        <f>D69+H69-N69</f>
        <v>15521.170263361597</v>
      </c>
      <c r="C70" s="44">
        <f>(B70*required_return)</f>
        <v>465.63510790084791</v>
      </c>
      <c r="D70" s="18">
        <f>B70+C70</f>
        <v>15986.805371262444</v>
      </c>
      <c r="E70" s="14">
        <f>B70/3000</f>
        <v>5.1737234211205321</v>
      </c>
      <c r="F70" s="14">
        <f>E70</f>
        <v>5.1737234211205321</v>
      </c>
      <c r="G70" s="52">
        <f t="shared" si="39"/>
        <v>89.999999999999886</v>
      </c>
      <c r="H70" s="19"/>
      <c r="I70" s="19"/>
      <c r="J70" s="18">
        <f>D70+H70-I70</f>
        <v>15986.805371262444</v>
      </c>
      <c r="K70" s="55">
        <f t="shared" si="40"/>
        <v>2.4999999999999998E-2</v>
      </c>
      <c r="L70" s="45"/>
      <c r="M70" s="47"/>
      <c r="N70" s="20"/>
      <c r="O70" s="18"/>
      <c r="P70" s="14">
        <f>P69+C70+H69</f>
        <v>16236.805371262444</v>
      </c>
      <c r="Q70" s="25">
        <f>(P70-(B3+SUM(H3:H69)))/(B3+SUM(H3:H69))</f>
        <v>3.5102237142395678</v>
      </c>
      <c r="R70" s="25">
        <f t="shared" si="41"/>
        <v>3.0000000000000027E-2</v>
      </c>
    </row>
    <row r="71" spans="1:18" s="21" customFormat="1" ht="15" thickBot="1">
      <c r="A71" s="5">
        <f>A70+7</f>
        <v>44997</v>
      </c>
      <c r="B71" s="17">
        <f>D70+H70-N70</f>
        <v>15986.805371262444</v>
      </c>
      <c r="C71" s="44">
        <f>(B71*required_return)</f>
        <v>479.60416113787329</v>
      </c>
      <c r="D71" s="18">
        <f>B71+C71</f>
        <v>16466.409532400317</v>
      </c>
      <c r="E71" s="14">
        <f>B71/3000</f>
        <v>5.3289351237541478</v>
      </c>
      <c r="F71" s="14">
        <f>E71</f>
        <v>5.3289351237541478</v>
      </c>
      <c r="G71" s="52">
        <f t="shared" si="39"/>
        <v>89.999999999999986</v>
      </c>
      <c r="H71" s="19"/>
      <c r="I71" s="19"/>
      <c r="J71" s="18">
        <f>D71+H71-I71</f>
        <v>16466.409532400317</v>
      </c>
      <c r="K71" s="55">
        <f t="shared" si="40"/>
        <v>2.5000000000000001E-2</v>
      </c>
      <c r="L71" s="45"/>
      <c r="M71" s="48"/>
      <c r="N71" s="20"/>
      <c r="O71" s="18"/>
      <c r="P71" s="14">
        <f>P70+C71+H70</f>
        <v>16716.409532400317</v>
      </c>
      <c r="Q71" s="25">
        <f>(P71-(B3+SUM(H3:H70)))/(B3+SUM(H3:H70))</f>
        <v>3.6434470923334215</v>
      </c>
      <c r="R71" s="25">
        <f t="shared" si="41"/>
        <v>3.0000000000000027E-2</v>
      </c>
    </row>
    <row r="72" spans="1:18" ht="15" thickBot="1">
      <c r="A72" s="2"/>
      <c r="B72" s="3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26"/>
      <c r="R72" s="26"/>
    </row>
    <row r="73" spans="1:18" s="21" customFormat="1">
      <c r="A73" s="1">
        <f>A71+7</f>
        <v>45004</v>
      </c>
      <c r="B73" s="17">
        <f>D71+H71-N71</f>
        <v>16466.409532400317</v>
      </c>
      <c r="C73" s="44">
        <f>(B73*required_return)</f>
        <v>493.99228597200948</v>
      </c>
      <c r="D73" s="14">
        <f>B73+C73</f>
        <v>16960.401818372327</v>
      </c>
      <c r="E73" s="14">
        <f>B73/3000</f>
        <v>5.4888031774667727</v>
      </c>
      <c r="F73" s="14">
        <f>E73</f>
        <v>5.4888031774667727</v>
      </c>
      <c r="G73" s="53">
        <f>(D73-B73)/F73</f>
        <v>90.000000000000085</v>
      </c>
      <c r="H73" s="19"/>
      <c r="I73" s="19"/>
      <c r="J73" s="14">
        <f>D73+H73-I73</f>
        <v>16960.401818372327</v>
      </c>
      <c r="K73" s="55">
        <f>E73*75/B73</f>
        <v>2.5000000000000001E-2</v>
      </c>
      <c r="L73" s="45"/>
      <c r="M73" s="47"/>
      <c r="N73" s="20"/>
      <c r="O73" s="18"/>
      <c r="P73" s="14">
        <f>P71+C73+H71</f>
        <v>17210.401818372327</v>
      </c>
      <c r="Q73" s="25">
        <f>(P73-(B3+SUM(H3:H71)))/(B3+SUM(H3:H71))</f>
        <v>3.7806671717700908</v>
      </c>
      <c r="R73" s="25">
        <f>D73/B73-1</f>
        <v>3.0000000000000027E-2</v>
      </c>
    </row>
    <row r="74" spans="1:18" s="21" customFormat="1">
      <c r="A74" s="1">
        <f>A73+7</f>
        <v>45011</v>
      </c>
      <c r="B74" s="17">
        <f>D73+H73-N73</f>
        <v>16960.401818372327</v>
      </c>
      <c r="C74" s="44">
        <f>(B74*required_return)</f>
        <v>508.81205455116981</v>
      </c>
      <c r="D74" s="18">
        <f>B74+C74</f>
        <v>17469.213872923498</v>
      </c>
      <c r="E74" s="14">
        <f>B74/3000</f>
        <v>5.6534672727907758</v>
      </c>
      <c r="F74" s="14">
        <f>E74</f>
        <v>5.6534672727907758</v>
      </c>
      <c r="G74" s="52">
        <f t="shared" ref="G74:G76" si="42">(D74-B74)/F74</f>
        <v>90.000000000000057</v>
      </c>
      <c r="H74" s="19"/>
      <c r="I74" s="19"/>
      <c r="J74" s="18">
        <f>D74+H74-I74</f>
        <v>17469.213872923498</v>
      </c>
      <c r="K74" s="55">
        <f t="shared" ref="K74:K76" si="43">E74*75/B74</f>
        <v>2.4999999999999998E-2</v>
      </c>
      <c r="L74" s="45"/>
      <c r="M74" s="47"/>
      <c r="N74" s="20"/>
      <c r="O74" s="18"/>
      <c r="P74" s="14">
        <f>P73+C74+H73</f>
        <v>17719.213872923498</v>
      </c>
      <c r="Q74" s="25">
        <f>(P74-(B3+SUM(H3:H73)))/(B3+SUM(H3:H73))</f>
        <v>3.9220038535898603</v>
      </c>
      <c r="R74" s="25">
        <f t="shared" ref="R74:R76" si="44">D74/B74-1</f>
        <v>3.0000000000000027E-2</v>
      </c>
    </row>
    <row r="75" spans="1:18" s="21" customFormat="1">
      <c r="A75" s="1">
        <f>A74+7</f>
        <v>45018</v>
      </c>
      <c r="B75" s="17">
        <f>D74+H74-N74</f>
        <v>17469.213872923498</v>
      </c>
      <c r="C75" s="44">
        <f>(B75*required_return)</f>
        <v>524.07641618770492</v>
      </c>
      <c r="D75" s="18">
        <f>B75+C75</f>
        <v>17993.290289111203</v>
      </c>
      <c r="E75" s="14">
        <f>B75/3000</f>
        <v>5.8230712909744993</v>
      </c>
      <c r="F75" s="14">
        <f>E75</f>
        <v>5.8230712909744993</v>
      </c>
      <c r="G75" s="52">
        <f t="shared" si="42"/>
        <v>90.000000000000014</v>
      </c>
      <c r="H75" s="19"/>
      <c r="I75" s="19"/>
      <c r="J75" s="18">
        <f>D75+H75-I75</f>
        <v>17993.290289111203</v>
      </c>
      <c r="K75" s="55">
        <f t="shared" si="43"/>
        <v>2.5000000000000001E-2</v>
      </c>
      <c r="L75" s="45"/>
      <c r="M75" s="47"/>
      <c r="N75" s="20"/>
      <c r="O75" s="18"/>
      <c r="P75" s="14">
        <f>P74+C75+H74</f>
        <v>18243.290289111203</v>
      </c>
      <c r="Q75" s="25">
        <f>(P75-(B3+SUM(H3:H74)))/(B3+SUM(H3:H74))</f>
        <v>4.067580635864223</v>
      </c>
      <c r="R75" s="25">
        <f t="shared" si="44"/>
        <v>3.0000000000000027E-2</v>
      </c>
    </row>
    <row r="76" spans="1:18" s="21" customFormat="1" ht="15" thickBot="1">
      <c r="A76" s="5">
        <f>A75+7</f>
        <v>45025</v>
      </c>
      <c r="B76" s="17">
        <f>D75+H75-N75</f>
        <v>17993.290289111203</v>
      </c>
      <c r="C76" s="44">
        <f>(B76*required_return)</f>
        <v>539.79870867333602</v>
      </c>
      <c r="D76" s="18">
        <f>B76+C76</f>
        <v>18533.08899778454</v>
      </c>
      <c r="E76" s="14">
        <f>B76/3000</f>
        <v>5.9977634297037339</v>
      </c>
      <c r="F76" s="14">
        <f>E76</f>
        <v>5.9977634297037339</v>
      </c>
      <c r="G76" s="52">
        <f t="shared" si="42"/>
        <v>90.000000000000227</v>
      </c>
      <c r="H76" s="19"/>
      <c r="I76" s="19"/>
      <c r="J76" s="18">
        <f>D76+H76-I76</f>
        <v>18533.08899778454</v>
      </c>
      <c r="K76" s="55">
        <f t="shared" si="43"/>
        <v>2.4999999999999998E-2</v>
      </c>
      <c r="L76" s="45"/>
      <c r="M76" s="48"/>
      <c r="N76" s="20"/>
      <c r="O76" s="18"/>
      <c r="P76" s="14">
        <f>P75+C76+H75</f>
        <v>18783.08899778454</v>
      </c>
      <c r="Q76" s="25">
        <f>(P76-(B3+SUM(H3:H75)))/(B3+SUM(H3:H75))</f>
        <v>4.217524721606817</v>
      </c>
      <c r="R76" s="25">
        <f t="shared" si="44"/>
        <v>3.0000000000000027E-2</v>
      </c>
    </row>
    <row r="77" spans="1:18" ht="15" thickBot="1">
      <c r="A77" s="2"/>
      <c r="B77" s="3"/>
      <c r="C77" s="12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26"/>
      <c r="R77" s="26"/>
    </row>
    <row r="78" spans="1:18" s="21" customFormat="1">
      <c r="A78" s="1">
        <f>A76+7</f>
        <v>45032</v>
      </c>
      <c r="B78" s="17">
        <f>D76+H76-N76</f>
        <v>18533.08899778454</v>
      </c>
      <c r="C78" s="44">
        <f>(B78*required_return)</f>
        <v>555.99266993353615</v>
      </c>
      <c r="D78" s="14">
        <f>B78+C78</f>
        <v>19089.081667718077</v>
      </c>
      <c r="E78" s="14">
        <f>B78/3000</f>
        <v>6.1776963325948469</v>
      </c>
      <c r="F78" s="14">
        <f>E78</f>
        <v>6.1776963325948469</v>
      </c>
      <c r="G78" s="53">
        <f>(D78-B78)/F78</f>
        <v>90.000000000000185</v>
      </c>
      <c r="H78" s="19"/>
      <c r="I78" s="19"/>
      <c r="J78" s="14">
        <f>D78+H78-I78</f>
        <v>19089.081667718077</v>
      </c>
      <c r="K78" s="55">
        <f>E78*75/B78</f>
        <v>2.5000000000000001E-2</v>
      </c>
      <c r="L78" s="45"/>
      <c r="M78" s="47"/>
      <c r="N78" s="20"/>
      <c r="O78" s="18"/>
      <c r="P78" s="14">
        <f>P76+C78+H76</f>
        <v>19339.081667718077</v>
      </c>
      <c r="Q78" s="25">
        <f>(P78-(B3+SUM(H3:H76)))/(B3+SUM(H3:H76))</f>
        <v>4.3719671299216882</v>
      </c>
      <c r="R78" s="25">
        <f>D78/B78-1</f>
        <v>3.0000000000000027E-2</v>
      </c>
    </row>
    <row r="79" spans="1:18" s="21" customFormat="1">
      <c r="A79" s="1">
        <f>A78+7</f>
        <v>45039</v>
      </c>
      <c r="B79" s="17">
        <f>D78+H78-N78</f>
        <v>19089.081667718077</v>
      </c>
      <c r="C79" s="44">
        <f>(B79*required_return)</f>
        <v>572.67245003154233</v>
      </c>
      <c r="D79" s="18">
        <f>B79+C79</f>
        <v>19661.75411774962</v>
      </c>
      <c r="E79" s="14">
        <f>B79/3000</f>
        <v>6.3630272225726925</v>
      </c>
      <c r="F79" s="14">
        <f>E79</f>
        <v>6.3630272225726925</v>
      </c>
      <c r="G79" s="52">
        <f t="shared" ref="G79:G81" si="45">(D79-B79)/F79</f>
        <v>90.000000000000128</v>
      </c>
      <c r="H79" s="19"/>
      <c r="I79" s="19"/>
      <c r="J79" s="18">
        <f>D79+H79-I79</f>
        <v>19661.75411774962</v>
      </c>
      <c r="K79" s="55">
        <f t="shared" ref="K79:K81" si="46">E79*75/B79</f>
        <v>2.5000000000000001E-2</v>
      </c>
      <c r="L79" s="45"/>
      <c r="M79" s="47"/>
      <c r="N79" s="20"/>
      <c r="O79" s="18"/>
      <c r="P79" s="14">
        <f>P78+C79+H78</f>
        <v>19911.75411774962</v>
      </c>
      <c r="Q79" s="25">
        <f>(P79-(B3+SUM(H3:H78)))/(B3+SUM(H3:H78))</f>
        <v>4.5310428104860057</v>
      </c>
      <c r="R79" s="25">
        <f t="shared" ref="R79:R81" si="47">D79/B79-1</f>
        <v>3.0000000000000027E-2</v>
      </c>
    </row>
    <row r="80" spans="1:18" s="21" customFormat="1">
      <c r="A80" s="1">
        <f>A79+7</f>
        <v>45046</v>
      </c>
      <c r="B80" s="17">
        <f>D79+H79-N79</f>
        <v>19661.75411774962</v>
      </c>
      <c r="C80" s="44">
        <f>(B80*required_return)</f>
        <v>589.85262353248856</v>
      </c>
      <c r="D80" s="18">
        <f>B80+C80</f>
        <v>20251.60674128211</v>
      </c>
      <c r="E80" s="14">
        <f>B80/3000</f>
        <v>6.5539180392498739</v>
      </c>
      <c r="F80" s="14">
        <f>E80</f>
        <v>6.5539180392498739</v>
      </c>
      <c r="G80" s="52">
        <f t="shared" si="45"/>
        <v>90.000000000000171</v>
      </c>
      <c r="H80" s="19"/>
      <c r="I80" s="19"/>
      <c r="J80" s="18">
        <f>D80+H80-I80</f>
        <v>20251.60674128211</v>
      </c>
      <c r="K80" s="55">
        <f t="shared" si="46"/>
        <v>2.5000000000000001E-2</v>
      </c>
      <c r="L80" s="45"/>
      <c r="M80" s="47"/>
      <c r="N80" s="20"/>
      <c r="O80" s="18"/>
      <c r="P80" s="14">
        <f>P79+C80+H79</f>
        <v>20501.60674128211</v>
      </c>
      <c r="Q80" s="25">
        <f>(P80-(B3+SUM(H3:H79)))/(B3+SUM(H3:H79))</f>
        <v>4.6948907614672528</v>
      </c>
      <c r="R80" s="25">
        <f t="shared" si="47"/>
        <v>3.0000000000000027E-2</v>
      </c>
    </row>
    <row r="81" spans="1:18" s="21" customFormat="1" ht="15" thickBot="1">
      <c r="A81" s="5">
        <f>A80+7</f>
        <v>45053</v>
      </c>
      <c r="B81" s="17">
        <f>D80+H80-N80</f>
        <v>20251.60674128211</v>
      </c>
      <c r="C81" s="44">
        <f>(B81*required_return)</f>
        <v>607.54820223846332</v>
      </c>
      <c r="D81" s="18">
        <f>B81+C81</f>
        <v>20859.154943520574</v>
      </c>
      <c r="E81" s="14">
        <f>B81/3000</f>
        <v>6.7505355804273703</v>
      </c>
      <c r="F81" s="14">
        <f>E81</f>
        <v>6.7505355804273703</v>
      </c>
      <c r="G81" s="52">
        <f t="shared" si="45"/>
        <v>90.000000000000099</v>
      </c>
      <c r="H81" s="19"/>
      <c r="I81" s="19"/>
      <c r="J81" s="18">
        <f>D81+H81-I81</f>
        <v>20859.154943520574</v>
      </c>
      <c r="K81" s="55">
        <f t="shared" si="46"/>
        <v>2.5000000000000001E-2</v>
      </c>
      <c r="L81" s="45"/>
      <c r="M81" s="48"/>
      <c r="N81" s="20"/>
      <c r="O81" s="18"/>
      <c r="P81" s="14">
        <f>P80+C81+H80</f>
        <v>21109.154943520574</v>
      </c>
      <c r="Q81" s="25">
        <f>(P81-(B3+SUM(H3:H80)))/(B3+SUM(H3:H80))</f>
        <v>4.8636541509779372</v>
      </c>
      <c r="R81" s="25">
        <f t="shared" si="47"/>
        <v>3.0000000000000027E-2</v>
      </c>
    </row>
    <row r="82" spans="1:18" ht="15" thickBot="1">
      <c r="A82" s="2"/>
      <c r="B82" s="3"/>
      <c r="C82" s="12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26"/>
      <c r="R82" s="26"/>
    </row>
    <row r="83" spans="1:18" s="21" customFormat="1">
      <c r="A83" s="1">
        <f>A81+7</f>
        <v>45060</v>
      </c>
      <c r="B83" s="17">
        <f>D81+H81-N81</f>
        <v>20859.154943520574</v>
      </c>
      <c r="C83" s="44">
        <f>(B83*required_return)</f>
        <v>625.77464830561723</v>
      </c>
      <c r="D83" s="14">
        <f>B83+C83</f>
        <v>21484.929591826192</v>
      </c>
      <c r="E83" s="14">
        <f>B83/3000</f>
        <v>6.9530516478401916</v>
      </c>
      <c r="F83" s="14">
        <f>E83</f>
        <v>6.9530516478401916</v>
      </c>
      <c r="G83" s="53">
        <f>(D83-B83)/F83</f>
        <v>90.000000000000114</v>
      </c>
      <c r="H83" s="19"/>
      <c r="I83" s="19"/>
      <c r="J83" s="14">
        <f>D83+H83-I83</f>
        <v>21484.929591826192</v>
      </c>
      <c r="K83" s="55">
        <f>E83*75/B83</f>
        <v>2.5000000000000001E-2</v>
      </c>
      <c r="L83" s="45"/>
      <c r="M83" s="47"/>
      <c r="N83" s="20"/>
      <c r="O83" s="18"/>
      <c r="P83" s="14">
        <f>P81+C83+H81</f>
        <v>21734.929591826192</v>
      </c>
      <c r="Q83" s="25">
        <f>(P83-(B3+SUM(H3:H81)))/(B3+SUM(H3:H81))</f>
        <v>5.0374804421739423</v>
      </c>
      <c r="R83" s="25">
        <f>D83/B83-1</f>
        <v>3.0000000000000027E-2</v>
      </c>
    </row>
    <row r="84" spans="1:18" s="21" customFormat="1">
      <c r="A84" s="1">
        <f>A83+7</f>
        <v>45067</v>
      </c>
      <c r="B84" s="17">
        <f>D83+H83-N83</f>
        <v>21484.929591826192</v>
      </c>
      <c r="C84" s="44">
        <f>(B84*required_return)</f>
        <v>644.54788775478573</v>
      </c>
      <c r="D84" s="18">
        <f>B84+C84</f>
        <v>22129.477479580979</v>
      </c>
      <c r="E84" s="14">
        <f>B84/3000</f>
        <v>7.1616431972753976</v>
      </c>
      <c r="F84" s="14">
        <f>E84</f>
        <v>7.1616431972753976</v>
      </c>
      <c r="G84" s="52">
        <f t="shared" ref="G84:G86" si="48">(D84-B84)/F84</f>
        <v>90.000000000000114</v>
      </c>
      <c r="H84" s="19"/>
      <c r="I84" s="19"/>
      <c r="J84" s="18">
        <f>D84+H84-I84</f>
        <v>22129.477479580979</v>
      </c>
      <c r="K84" s="55">
        <f t="shared" ref="K84:K86" si="49">E84*75/B84</f>
        <v>2.5000000000000001E-2</v>
      </c>
      <c r="L84" s="45"/>
      <c r="M84" s="47"/>
      <c r="N84" s="20"/>
      <c r="O84" s="18"/>
      <c r="P84" s="14">
        <f>P83+C84+H83</f>
        <v>22379.477479580979</v>
      </c>
      <c r="Q84" s="25">
        <f>(P84-(B3+SUM(H3:H83)))/(B3+SUM(H3:H83))</f>
        <v>5.2165215221058272</v>
      </c>
      <c r="R84" s="25">
        <f t="shared" ref="R84:R86" si="50">D84/B84-1</f>
        <v>3.0000000000000027E-2</v>
      </c>
    </row>
    <row r="85" spans="1:18" s="21" customFormat="1">
      <c r="A85" s="1">
        <f>A84+7</f>
        <v>45074</v>
      </c>
      <c r="B85" s="17">
        <f>D84+H84-N84</f>
        <v>22129.477479580979</v>
      </c>
      <c r="C85" s="44">
        <f>(B85*required_return)</f>
        <v>663.88432438742939</v>
      </c>
      <c r="D85" s="18">
        <f>B85+C85</f>
        <v>22793.361803968408</v>
      </c>
      <c r="E85" s="14">
        <f>B85/3000</f>
        <v>7.37649249319366</v>
      </c>
      <c r="F85" s="14">
        <f>E85</f>
        <v>7.37649249319366</v>
      </c>
      <c r="G85" s="52">
        <f t="shared" si="48"/>
        <v>89.999999999999943</v>
      </c>
      <c r="H85" s="19"/>
      <c r="I85" s="19"/>
      <c r="J85" s="18">
        <f>D85+H85-I85</f>
        <v>22793.361803968408</v>
      </c>
      <c r="K85" s="55">
        <f t="shared" si="49"/>
        <v>2.4999999999999998E-2</v>
      </c>
      <c r="L85" s="45"/>
      <c r="M85" s="47"/>
      <c r="N85" s="20"/>
      <c r="O85" s="18"/>
      <c r="P85" s="14">
        <f>P84+C85+H84</f>
        <v>23043.361803968408</v>
      </c>
      <c r="Q85" s="25">
        <f>(P85-(B3+SUM(H3:H84)))/(B3+SUM(H3:H84))</f>
        <v>5.4009338344356692</v>
      </c>
      <c r="R85" s="25">
        <f t="shared" si="50"/>
        <v>3.0000000000000027E-2</v>
      </c>
    </row>
    <row r="86" spans="1:18" s="21" customFormat="1" ht="15" thickBot="1">
      <c r="A86" s="5">
        <f>A85+7</f>
        <v>45081</v>
      </c>
      <c r="B86" s="17">
        <f>D85+H85-N85</f>
        <v>22793.361803968408</v>
      </c>
      <c r="C86" s="44">
        <f>(B86*required_return)</f>
        <v>683.80085411905225</v>
      </c>
      <c r="D86" s="18">
        <f>B86+C86</f>
        <v>23477.162658087462</v>
      </c>
      <c r="E86" s="14">
        <f>B86/3000</f>
        <v>7.5977872679894691</v>
      </c>
      <c r="F86" s="14">
        <f>E86</f>
        <v>7.5977872679894691</v>
      </c>
      <c r="G86" s="52">
        <f t="shared" si="48"/>
        <v>90.000000000000213</v>
      </c>
      <c r="H86" s="19"/>
      <c r="I86" s="19"/>
      <c r="J86" s="18">
        <f>D86+H86-I86</f>
        <v>23477.162658087462</v>
      </c>
      <c r="K86" s="55">
        <f t="shared" si="49"/>
        <v>2.4999999999999998E-2</v>
      </c>
      <c r="L86" s="45"/>
      <c r="M86" s="48"/>
      <c r="N86" s="20"/>
      <c r="O86" s="18"/>
      <c r="P86" s="14">
        <f>P85+C86+H85</f>
        <v>23727.162658087462</v>
      </c>
      <c r="Q86" s="25">
        <f>(P86-(B3+SUM(H3:H85)))/(B3+SUM(H3:H85))</f>
        <v>5.5908785161354064</v>
      </c>
      <c r="R86" s="25">
        <f t="shared" si="50"/>
        <v>3.0000000000000027E-2</v>
      </c>
    </row>
    <row r="87" spans="1:18" ht="15" thickBot="1">
      <c r="A87" s="2"/>
      <c r="B87" s="3"/>
      <c r="C87" s="12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26"/>
      <c r="R87" s="26"/>
    </row>
    <row r="88" spans="1:18" s="21" customFormat="1">
      <c r="A88" s="1">
        <f>A86+7</f>
        <v>45088</v>
      </c>
      <c r="B88" s="17">
        <f>D86+H86-N86</f>
        <v>23477.162658087462</v>
      </c>
      <c r="C88" s="44">
        <f>(B88*required_return)</f>
        <v>704.31487974262382</v>
      </c>
      <c r="D88" s="14">
        <f>B88+C88</f>
        <v>24181.477537830084</v>
      </c>
      <c r="E88" s="14">
        <f>B88/3000</f>
        <v>7.8257208860291536</v>
      </c>
      <c r="F88" s="14">
        <f>E88</f>
        <v>7.8257208860291536</v>
      </c>
      <c r="G88" s="53">
        <f>(D88-B88)/F88</f>
        <v>89.999999999999773</v>
      </c>
      <c r="H88" s="19"/>
      <c r="I88" s="19"/>
      <c r="J88" s="14">
        <f>D88+H88-I88</f>
        <v>24181.477537830084</v>
      </c>
      <c r="K88" s="55">
        <f>E88*75/B88</f>
        <v>2.4999999999999998E-2</v>
      </c>
      <c r="L88" s="45"/>
      <c r="M88" s="47"/>
      <c r="N88" s="20"/>
      <c r="O88" s="18"/>
      <c r="P88" s="14">
        <f>P86+C88+H86</f>
        <v>24431.477537830084</v>
      </c>
      <c r="Q88" s="25">
        <f>(P88-(B3+SUM(H3:H86)))/(B3+SUM(H3:H86))</f>
        <v>5.7865215382861344</v>
      </c>
      <c r="R88" s="25">
        <f>D88/B88-1</f>
        <v>3.0000000000000027E-2</v>
      </c>
    </row>
    <row r="89" spans="1:18" s="21" customFormat="1">
      <c r="A89" s="1">
        <f>A88+7</f>
        <v>45095</v>
      </c>
      <c r="B89" s="17">
        <f>D88+H88-N88</f>
        <v>24181.477537830084</v>
      </c>
      <c r="C89" s="44">
        <f>(B89*required_return)</f>
        <v>725.44432613490244</v>
      </c>
      <c r="D89" s="18">
        <f>B89+C89</f>
        <v>24906.921863964984</v>
      </c>
      <c r="E89" s="14">
        <f>B89/3000</f>
        <v>8.0604925126100273</v>
      </c>
      <c r="F89" s="14">
        <f>E89</f>
        <v>8.0604925126100273</v>
      </c>
      <c r="G89" s="52">
        <f t="shared" ref="G89:G91" si="51">(D89-B89)/F89</f>
        <v>89.999999999999773</v>
      </c>
      <c r="H89" s="19"/>
      <c r="I89" s="19"/>
      <c r="J89" s="18">
        <f>D89+H89-I89</f>
        <v>24906.921863964984</v>
      </c>
      <c r="K89" s="55">
        <f t="shared" ref="K89:K91" si="52">E89*75/B89</f>
        <v>2.4999999999999998E-2</v>
      </c>
      <c r="L89" s="45"/>
      <c r="M89" s="47"/>
      <c r="N89" s="20"/>
      <c r="O89" s="18"/>
      <c r="P89" s="14">
        <f>P88+C89+H88</f>
        <v>25156.921863964984</v>
      </c>
      <c r="Q89" s="25">
        <f>(P89-(B3+SUM(H3:H88)))/(B3+SUM(H3:H88))</f>
        <v>5.9880338511013846</v>
      </c>
      <c r="R89" s="25">
        <f t="shared" ref="R89:R91" si="53">D89/B89-1</f>
        <v>3.0000000000000027E-2</v>
      </c>
    </row>
    <row r="90" spans="1:18" s="21" customFormat="1">
      <c r="A90" s="1">
        <f>A89+7</f>
        <v>45102</v>
      </c>
      <c r="B90" s="17">
        <f>D89+H89-N89</f>
        <v>24906.921863964984</v>
      </c>
      <c r="C90" s="44">
        <f>(B90*required_return)</f>
        <v>747.20765591894951</v>
      </c>
      <c r="D90" s="18">
        <f>B90+C90</f>
        <v>25654.129519883933</v>
      </c>
      <c r="E90" s="14">
        <f>B90/3000</f>
        <v>8.3023072879883273</v>
      </c>
      <c r="F90" s="14">
        <f>E90</f>
        <v>8.3023072879883273</v>
      </c>
      <c r="G90" s="52">
        <f t="shared" si="51"/>
        <v>89.999999999999844</v>
      </c>
      <c r="H90" s="19"/>
      <c r="I90" s="19"/>
      <c r="J90" s="18">
        <f>D90+H90-I90</f>
        <v>25654.129519883933</v>
      </c>
      <c r="K90" s="55">
        <f t="shared" si="52"/>
        <v>2.4999999999999998E-2</v>
      </c>
      <c r="L90" s="45"/>
      <c r="M90" s="47"/>
      <c r="N90" s="20"/>
      <c r="O90" s="18"/>
      <c r="P90" s="14">
        <f>P89+C90+H89</f>
        <v>25904.129519883933</v>
      </c>
      <c r="Q90" s="25">
        <f>(P90-(B3+SUM(H3:H89)))/(B3+SUM(H3:H89))</f>
        <v>6.1955915333010925</v>
      </c>
      <c r="R90" s="25">
        <f t="shared" si="53"/>
        <v>3.0000000000000027E-2</v>
      </c>
    </row>
    <row r="91" spans="1:18" s="21" customFormat="1" ht="15" thickBot="1">
      <c r="A91" s="5">
        <f>A90+7</f>
        <v>45109</v>
      </c>
      <c r="B91" s="17">
        <f>D90+H90-N90</f>
        <v>25654.129519883933</v>
      </c>
      <c r="C91" s="44">
        <f>(B91*required_return)</f>
        <v>769.62388559651799</v>
      </c>
      <c r="D91" s="18">
        <f>B91+C91</f>
        <v>26423.753405480449</v>
      </c>
      <c r="E91" s="14">
        <f>B91/3000</f>
        <v>8.5513765066279781</v>
      </c>
      <c r="F91" s="14">
        <f>E91</f>
        <v>8.5513765066279781</v>
      </c>
      <c r="G91" s="52">
        <f t="shared" si="51"/>
        <v>89.999999999999829</v>
      </c>
      <c r="H91" s="19"/>
      <c r="I91" s="19"/>
      <c r="J91" s="18">
        <f>D91+H91-I91</f>
        <v>26423.753405480449</v>
      </c>
      <c r="K91" s="55">
        <f t="shared" si="52"/>
        <v>2.5000000000000005E-2</v>
      </c>
      <c r="L91" s="45"/>
      <c r="M91" s="48"/>
      <c r="N91" s="20"/>
      <c r="O91" s="18"/>
      <c r="P91" s="14">
        <f>P90+C91+H90</f>
        <v>26673.753405480449</v>
      </c>
      <c r="Q91" s="25">
        <f>(P91-(B3+SUM(H3:H90)))/(B3+SUM(H3:H90))</f>
        <v>6.4093759459667918</v>
      </c>
      <c r="R91" s="25">
        <f t="shared" si="53"/>
        <v>3.0000000000000027E-2</v>
      </c>
    </row>
    <row r="92" spans="1:18" ht="15" thickBot="1">
      <c r="A92" s="2"/>
      <c r="B92" s="3"/>
      <c r="C92" s="12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26"/>
      <c r="R92" s="26"/>
    </row>
    <row r="93" spans="1:18" s="21" customFormat="1">
      <c r="A93" s="1">
        <f>A91+7</f>
        <v>45116</v>
      </c>
      <c r="B93" s="17">
        <f>D91+H91-N91</f>
        <v>26423.753405480449</v>
      </c>
      <c r="C93" s="44">
        <f>(B93*required_return)</f>
        <v>792.7126021644134</v>
      </c>
      <c r="D93" s="14">
        <f>B93+C93</f>
        <v>27216.466007644864</v>
      </c>
      <c r="E93" s="14">
        <f>B93/3000</f>
        <v>8.8079178018268163</v>
      </c>
      <c r="F93" s="14">
        <f>E93</f>
        <v>8.8079178018268163</v>
      </c>
      <c r="G93" s="53">
        <f>(D93-B93)/F93</f>
        <v>90.000000000000114</v>
      </c>
      <c r="H93" s="19"/>
      <c r="I93" s="19"/>
      <c r="J93" s="14">
        <f>D93+H93-I93</f>
        <v>27216.466007644864</v>
      </c>
      <c r="K93" s="55">
        <f>E93*75/B93</f>
        <v>2.4999999999999998E-2</v>
      </c>
      <c r="L93" s="45"/>
      <c r="M93" s="47"/>
      <c r="N93" s="20"/>
      <c r="O93" s="18"/>
      <c r="P93" s="14">
        <f>P91+C93+H91</f>
        <v>27466.466007644864</v>
      </c>
      <c r="Q93" s="25">
        <f>(P93-(B3+SUM(H3:H91)))/(B3+SUM(H3:H91))</f>
        <v>6.6295738910124618</v>
      </c>
      <c r="R93" s="25">
        <f>D93/B93-1</f>
        <v>3.0000000000000027E-2</v>
      </c>
    </row>
    <row r="94" spans="1:18" s="21" customFormat="1">
      <c r="A94" s="1">
        <f>A93+7</f>
        <v>45123</v>
      </c>
      <c r="B94" s="17">
        <f>D93+H93-N93</f>
        <v>27216.466007644864</v>
      </c>
      <c r="C94" s="44">
        <f>(B94*required_return)</f>
        <v>816.49398022934588</v>
      </c>
      <c r="D94" s="18">
        <f>B94+C94</f>
        <v>28032.959987874208</v>
      </c>
      <c r="E94" s="14">
        <f>B94/3000</f>
        <v>9.0721553358816216</v>
      </c>
      <c r="F94" s="14">
        <f>E94</f>
        <v>9.0721553358816216</v>
      </c>
      <c r="G94" s="52">
        <f t="shared" ref="G94:G96" si="54">(D94-B94)/F94</f>
        <v>89.999999999999872</v>
      </c>
      <c r="H94" s="19"/>
      <c r="I94" s="19"/>
      <c r="J94" s="18">
        <f>D94+H94-I94</f>
        <v>28032.959987874208</v>
      </c>
      <c r="K94" s="55">
        <f t="shared" ref="K94:K96" si="55">E94*75/B94</f>
        <v>2.4999999999999998E-2</v>
      </c>
      <c r="L94" s="45"/>
      <c r="M94" s="47"/>
      <c r="N94" s="20"/>
      <c r="O94" s="18"/>
      <c r="P94" s="14">
        <f>P93+C94+H93</f>
        <v>28282.959987874208</v>
      </c>
      <c r="Q94" s="25">
        <f>(P94-(B3+SUM(H3:H93)))/(B3+SUM(H3:H93))</f>
        <v>6.856377774409502</v>
      </c>
      <c r="R94" s="25">
        <f t="shared" ref="R94:R96" si="56">D94/B94-1</f>
        <v>3.0000000000000027E-2</v>
      </c>
    </row>
    <row r="95" spans="1:18" s="21" customFormat="1">
      <c r="A95" s="1">
        <f>A94+7</f>
        <v>45130</v>
      </c>
      <c r="B95" s="17">
        <f>D94+H94-N94</f>
        <v>28032.959987874208</v>
      </c>
      <c r="C95" s="44">
        <f>(B95*required_return)</f>
        <v>840.98879963622619</v>
      </c>
      <c r="D95" s="18">
        <f>B95+C95</f>
        <v>28873.948787510435</v>
      </c>
      <c r="E95" s="14">
        <f>B95/3000</f>
        <v>9.3443199959580703</v>
      </c>
      <c r="F95" s="14">
        <f>E95</f>
        <v>9.3443199959580703</v>
      </c>
      <c r="G95" s="52">
        <f t="shared" si="54"/>
        <v>90.000000000000043</v>
      </c>
      <c r="H95" s="19"/>
      <c r="I95" s="19"/>
      <c r="J95" s="18">
        <f>D95+H95-I95</f>
        <v>28873.948787510435</v>
      </c>
      <c r="K95" s="55">
        <f t="shared" si="55"/>
        <v>2.5000000000000001E-2</v>
      </c>
      <c r="L95" s="45"/>
      <c r="M95" s="47"/>
      <c r="N95" s="20"/>
      <c r="O95" s="18"/>
      <c r="P95" s="14">
        <f>P94+C95+H94</f>
        <v>29123.948787510435</v>
      </c>
      <c r="Q95" s="25">
        <f>(P95-(B3+SUM(H3:H94)))/(B3+SUM(H3:H94))</f>
        <v>7.0899857743084542</v>
      </c>
      <c r="R95" s="25">
        <f t="shared" si="56"/>
        <v>3.0000000000000027E-2</v>
      </c>
    </row>
    <row r="96" spans="1:18" s="21" customFormat="1" ht="15" thickBot="1">
      <c r="A96" s="5">
        <f>A95+7</f>
        <v>45137</v>
      </c>
      <c r="B96" s="17">
        <f>D95+H95-N95</f>
        <v>28873.948787510435</v>
      </c>
      <c r="C96" s="44">
        <f>(B96*required_return)</f>
        <v>866.21846362531301</v>
      </c>
      <c r="D96" s="18">
        <f>B96+C96</f>
        <v>29740.167251135746</v>
      </c>
      <c r="E96" s="14">
        <f>B96/3000</f>
        <v>9.6246495958368126</v>
      </c>
      <c r="F96" s="14">
        <f>E96</f>
        <v>9.6246495958368126</v>
      </c>
      <c r="G96" s="52">
        <f t="shared" si="54"/>
        <v>89.999999999999815</v>
      </c>
      <c r="H96" s="19"/>
      <c r="I96" s="19"/>
      <c r="J96" s="18">
        <f>D96+H96-I96</f>
        <v>29740.167251135746</v>
      </c>
      <c r="K96" s="55">
        <f t="shared" si="55"/>
        <v>2.5000000000000005E-2</v>
      </c>
      <c r="L96" s="45"/>
      <c r="M96" s="48"/>
      <c r="N96" s="20"/>
      <c r="O96" s="18"/>
      <c r="P96" s="14">
        <f>P95+C96+H95</f>
        <v>29990.167251135746</v>
      </c>
      <c r="Q96" s="25">
        <f>(P96-(B3+SUM(H3:H95)))/(B3+SUM(H3:H95))</f>
        <v>7.3306020142043744</v>
      </c>
      <c r="R96" s="25">
        <f t="shared" si="56"/>
        <v>3.0000000000000027E-2</v>
      </c>
    </row>
    <row r="97" spans="1:18" ht="15" thickBot="1">
      <c r="A97" s="63"/>
      <c r="B97" s="64"/>
      <c r="C97" s="65"/>
      <c r="D97" s="66"/>
      <c r="E97" s="4"/>
      <c r="F97" s="4"/>
      <c r="G97" s="4"/>
      <c r="H97" s="4"/>
      <c r="I97" s="4"/>
      <c r="J97" s="4"/>
      <c r="K97" s="4"/>
      <c r="L97" s="66"/>
      <c r="M97" s="66"/>
      <c r="N97" s="66"/>
      <c r="O97" s="66"/>
      <c r="P97" s="66"/>
      <c r="Q97" s="67"/>
      <c r="R97" s="67"/>
    </row>
    <row r="98" spans="1:18" s="21" customFormat="1">
      <c r="A98" s="1">
        <f>A96+7</f>
        <v>45144</v>
      </c>
      <c r="B98" s="17">
        <f>D96+H96-N96</f>
        <v>29740.167251135746</v>
      </c>
      <c r="C98" s="44">
        <f>(B98*required_return)</f>
        <v>892.20501753407234</v>
      </c>
      <c r="D98" s="14">
        <f>B98+C98</f>
        <v>30632.37226866982</v>
      </c>
      <c r="E98" s="14">
        <f>B98/3000</f>
        <v>9.9133890837119161</v>
      </c>
      <c r="F98" s="14">
        <f>E98</f>
        <v>9.9133890837119161</v>
      </c>
      <c r="G98" s="53">
        <f>(D98-B98)/F98</f>
        <v>90.000000000000128</v>
      </c>
      <c r="H98" s="19"/>
      <c r="I98" s="19"/>
      <c r="J98" s="14">
        <f>D98+H98-I98</f>
        <v>30632.37226866982</v>
      </c>
      <c r="K98" s="55">
        <f>E98*75/B98</f>
        <v>2.5000000000000001E-2</v>
      </c>
      <c r="L98" s="45"/>
      <c r="M98" s="47"/>
      <c r="N98" s="20"/>
      <c r="O98" s="18"/>
      <c r="P98" s="14">
        <f>P96+C98+H96</f>
        <v>30882.37226866982</v>
      </c>
      <c r="Q98" s="25">
        <f>(P98-(B3+SUM(H3:H96)))/(B3+SUM(H3:H96))</f>
        <v>7.578436741297172</v>
      </c>
      <c r="R98" s="25">
        <f>D98/B98-1</f>
        <v>3.0000000000000027E-2</v>
      </c>
    </row>
    <row r="99" spans="1:18" s="21" customFormat="1">
      <c r="A99" s="1">
        <f>A98+7</f>
        <v>45151</v>
      </c>
      <c r="B99" s="17">
        <f>D98+H98-N98</f>
        <v>30632.37226866982</v>
      </c>
      <c r="C99" s="44">
        <f>(B99*required_return)</f>
        <v>918.97116806009456</v>
      </c>
      <c r="D99" s="18">
        <f>B99+C99</f>
        <v>31551.343436729916</v>
      </c>
      <c r="E99" s="14">
        <f>B99/3000</f>
        <v>10.210790756223274</v>
      </c>
      <c r="F99" s="14">
        <f>E99</f>
        <v>10.210790756223274</v>
      </c>
      <c r="G99" s="52">
        <f t="shared" ref="G99:G101" si="57">(D99-B99)/F99</f>
        <v>90.000000000000114</v>
      </c>
      <c r="H99" s="19"/>
      <c r="I99" s="19"/>
      <c r="J99" s="18">
        <f>D99+H99-I99</f>
        <v>31551.343436729916</v>
      </c>
      <c r="K99" s="55">
        <f t="shared" ref="K99:K101" si="58">E99*75/B99</f>
        <v>2.4999999999999998E-2</v>
      </c>
      <c r="L99" s="45"/>
      <c r="M99" s="47"/>
      <c r="N99" s="20"/>
      <c r="O99" s="18"/>
      <c r="P99" s="14">
        <f>P98+C99+H98</f>
        <v>31801.343436729916</v>
      </c>
      <c r="Q99" s="25">
        <f>(P99-(B3+SUM(H3:H98)))/(B3+SUM(H3:H98))</f>
        <v>7.8337065102027541</v>
      </c>
      <c r="R99" s="25">
        <f t="shared" ref="R99:R101" si="59">D99/B99-1</f>
        <v>3.0000000000000027E-2</v>
      </c>
    </row>
    <row r="100" spans="1:18" s="21" customFormat="1">
      <c r="A100" s="1">
        <f>A99+7</f>
        <v>45158</v>
      </c>
      <c r="B100" s="17">
        <f>D99+H99-N99</f>
        <v>31551.343436729916</v>
      </c>
      <c r="C100" s="44">
        <f>(B100*required_return)</f>
        <v>946.54030310189739</v>
      </c>
      <c r="D100" s="18">
        <f>B100+C100</f>
        <v>32497.883739831814</v>
      </c>
      <c r="E100" s="14">
        <f>B100/3000</f>
        <v>10.517114478909972</v>
      </c>
      <c r="F100" s="14">
        <f>E100</f>
        <v>10.517114478909972</v>
      </c>
      <c r="G100" s="52">
        <f t="shared" si="57"/>
        <v>90.000000000000014</v>
      </c>
      <c r="H100" s="19"/>
      <c r="I100" s="19"/>
      <c r="J100" s="18">
        <f>D100+H100-I100</f>
        <v>32497.883739831814</v>
      </c>
      <c r="K100" s="55">
        <f t="shared" si="58"/>
        <v>2.5000000000000001E-2</v>
      </c>
      <c r="L100" s="45"/>
      <c r="M100" s="47"/>
      <c r="N100" s="20"/>
      <c r="O100" s="18"/>
      <c r="P100" s="14">
        <f>P99+C100+H99</f>
        <v>32747.883739831814</v>
      </c>
      <c r="Q100" s="25">
        <f>(P100-(B3+SUM(H3:H99)))/(B3+SUM(H3:H99))</f>
        <v>8.0966343721755045</v>
      </c>
      <c r="R100" s="25">
        <f t="shared" si="59"/>
        <v>3.0000000000000027E-2</v>
      </c>
    </row>
    <row r="101" spans="1:18" s="21" customFormat="1" ht="15" thickBot="1">
      <c r="A101" s="5">
        <f>A100+7</f>
        <v>45165</v>
      </c>
      <c r="B101" s="17">
        <f>D100+H100-N100</f>
        <v>32497.883739831814</v>
      </c>
      <c r="C101" s="44">
        <f>(B101*required_return)</f>
        <v>974.93651219495439</v>
      </c>
      <c r="D101" s="18">
        <f>B101+C101</f>
        <v>33472.820252026766</v>
      </c>
      <c r="E101" s="14">
        <f>B101/3000</f>
        <v>10.832627913277271</v>
      </c>
      <c r="F101" s="14">
        <f>E101</f>
        <v>10.832627913277271</v>
      </c>
      <c r="G101" s="52">
        <f t="shared" si="57"/>
        <v>89.999999999999801</v>
      </c>
      <c r="H101" s="19"/>
      <c r="I101" s="19"/>
      <c r="J101" s="18">
        <f>D101+H101-I101</f>
        <v>33472.820252026766</v>
      </c>
      <c r="K101" s="55">
        <f t="shared" si="58"/>
        <v>2.5000000000000001E-2</v>
      </c>
      <c r="L101" s="45"/>
      <c r="M101" s="48"/>
      <c r="N101" s="20"/>
      <c r="O101" s="18"/>
      <c r="P101" s="14">
        <f>P100+C101+H100</f>
        <v>33722.820252026766</v>
      </c>
      <c r="Q101" s="25">
        <f>(P101-(B3+SUM(H3:H100)))/(B3+SUM(H3:H100))</f>
        <v>8.3674500700074343</v>
      </c>
      <c r="R101" s="25">
        <f t="shared" si="59"/>
        <v>3.0000000000000027E-2</v>
      </c>
    </row>
    <row r="102" spans="1:18" ht="15" thickBot="1">
      <c r="A102" s="2"/>
      <c r="B102" s="3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26"/>
      <c r="R102" s="26"/>
    </row>
    <row r="103" spans="1:18" s="21" customFormat="1">
      <c r="A103" s="1">
        <f>A101+7</f>
        <v>45172</v>
      </c>
      <c r="B103" s="17">
        <f>D101+H101-N101</f>
        <v>33472.820252026766</v>
      </c>
      <c r="C103" s="44">
        <f>(B103*required_return)</f>
        <v>1004.184607560803</v>
      </c>
      <c r="D103" s="14">
        <f>B103+C103</f>
        <v>34477.004859587571</v>
      </c>
      <c r="E103" s="14">
        <f>B103/3000</f>
        <v>11.157606750675589</v>
      </c>
      <c r="F103" s="14">
        <f>E103</f>
        <v>11.157606750675589</v>
      </c>
      <c r="G103" s="53">
        <f>(D103-B103)/F103</f>
        <v>90.000000000000142</v>
      </c>
      <c r="H103" s="19"/>
      <c r="I103" s="19"/>
      <c r="J103" s="14">
        <f>D103+H103-I103</f>
        <v>34477.004859587571</v>
      </c>
      <c r="K103" s="55">
        <f>E103*75/B103</f>
        <v>2.5000000000000001E-2</v>
      </c>
      <c r="L103" s="45"/>
      <c r="M103" s="19"/>
      <c r="N103" s="20"/>
      <c r="O103" s="18"/>
      <c r="P103" s="14">
        <f>P101+C103+H101</f>
        <v>34727.004859587571</v>
      </c>
      <c r="Q103" s="25">
        <f>(P103-(B3+SUM(H3:H101)))/(B3+SUM(H3:H101))</f>
        <v>8.646390238774325</v>
      </c>
      <c r="R103" s="25">
        <f>D103/B103-1</f>
        <v>3.0000000000000027E-2</v>
      </c>
    </row>
    <row r="104" spans="1:18" s="21" customFormat="1">
      <c r="A104" s="1">
        <f>A103+7</f>
        <v>45179</v>
      </c>
      <c r="B104" s="17">
        <f>D103+H103-N103</f>
        <v>34477.004859587571</v>
      </c>
      <c r="C104" s="44">
        <f>(B104*required_return)</f>
        <v>1034.3101457876271</v>
      </c>
      <c r="D104" s="18">
        <f>B104+C104</f>
        <v>35511.315005375196</v>
      </c>
      <c r="E104" s="14">
        <f>B104/3000</f>
        <v>11.492334953195856</v>
      </c>
      <c r="F104" s="14">
        <f>E104</f>
        <v>11.492334953195856</v>
      </c>
      <c r="G104" s="52">
        <f t="shared" ref="G104:G106" si="60">(D104-B104)/F104</f>
        <v>89.999999999999872</v>
      </c>
      <c r="H104" s="19"/>
      <c r="I104" s="19"/>
      <c r="J104" s="18">
        <f>D104+H104-I104</f>
        <v>35511.315005375196</v>
      </c>
      <c r="K104" s="55">
        <f t="shared" ref="K104:K106" si="61">E104*75/B104</f>
        <v>2.4999999999999998E-2</v>
      </c>
      <c r="L104" s="45"/>
      <c r="M104" s="19"/>
      <c r="N104" s="20"/>
      <c r="O104" s="18"/>
      <c r="P104" s="14">
        <f>P103+C104+H103</f>
        <v>35761.315005375196</v>
      </c>
      <c r="Q104" s="25">
        <f>(P104-(B3+SUM(H3:H103)))/(B3+SUM(H3:H103))</f>
        <v>8.9336986126042213</v>
      </c>
      <c r="R104" s="25">
        <f t="shared" ref="R104:R106" si="62">D104/B104-1</f>
        <v>3.0000000000000027E-2</v>
      </c>
    </row>
    <row r="105" spans="1:18" s="21" customFormat="1">
      <c r="A105" s="1">
        <f>A104+7</f>
        <v>45186</v>
      </c>
      <c r="B105" s="17">
        <f>D104+H104-N104</f>
        <v>35511.315005375196</v>
      </c>
      <c r="C105" s="44">
        <f>(B105*required_return)</f>
        <v>1065.3394501612559</v>
      </c>
      <c r="D105" s="18">
        <f>B105+C105</f>
        <v>36576.654455536453</v>
      </c>
      <c r="E105" s="14">
        <f>B105/3000</f>
        <v>11.837105001791732</v>
      </c>
      <c r="F105" s="14">
        <f>E105</f>
        <v>11.837105001791732</v>
      </c>
      <c r="G105" s="52">
        <f t="shared" si="60"/>
        <v>90.000000000000057</v>
      </c>
      <c r="H105" s="19"/>
      <c r="I105" s="19"/>
      <c r="J105" s="18">
        <f>D105+H105-I105</f>
        <v>36576.654455536453</v>
      </c>
      <c r="K105" s="55">
        <f t="shared" si="61"/>
        <v>2.4999999999999998E-2</v>
      </c>
      <c r="L105" s="45"/>
      <c r="M105" s="19"/>
      <c r="N105" s="20"/>
      <c r="O105" s="18"/>
      <c r="P105" s="14">
        <f>P104+C105+H104</f>
        <v>36826.654455536453</v>
      </c>
      <c r="Q105" s="25">
        <f>(P105-(B3+SUM(H3:H104)))/(B3+SUM(H3:H104))</f>
        <v>9.2296262376490148</v>
      </c>
      <c r="R105" s="25">
        <f t="shared" si="62"/>
        <v>3.0000000000000027E-2</v>
      </c>
    </row>
    <row r="106" spans="1:18" s="21" customFormat="1" ht="15" thickBot="1">
      <c r="A106" s="1">
        <f>A105+7</f>
        <v>45193</v>
      </c>
      <c r="B106" s="17">
        <f>D105+H105-N105</f>
        <v>36576.654455536453</v>
      </c>
      <c r="C106" s="44">
        <f>(B106*required_return)</f>
        <v>1097.2996336660935</v>
      </c>
      <c r="D106" s="18">
        <f>B106+C106</f>
        <v>37673.954089202547</v>
      </c>
      <c r="E106" s="14">
        <f>B106/3000</f>
        <v>12.192218151845484</v>
      </c>
      <c r="F106" s="14">
        <f>E106</f>
        <v>12.192218151845484</v>
      </c>
      <c r="G106" s="52">
        <f t="shared" si="60"/>
        <v>90.000000000000071</v>
      </c>
      <c r="H106" s="19"/>
      <c r="I106" s="19"/>
      <c r="J106" s="18">
        <f>D106+H106-I106</f>
        <v>37673.954089202547</v>
      </c>
      <c r="K106" s="55">
        <f t="shared" si="61"/>
        <v>2.5000000000000001E-2</v>
      </c>
      <c r="L106" s="45"/>
      <c r="M106" s="23"/>
      <c r="N106" s="20"/>
      <c r="O106" s="18"/>
      <c r="P106" s="14">
        <f>P105+C106+H105</f>
        <v>37923.954089202547</v>
      </c>
      <c r="Q106" s="25">
        <f>(P106-(B3+SUM(H3:H105)))/(B3+SUM(H3:H105))</f>
        <v>9.5344316914451515</v>
      </c>
      <c r="R106" s="25">
        <f t="shared" si="62"/>
        <v>3.0000000000000027E-2</v>
      </c>
    </row>
    <row r="107" spans="1:18" ht="15" thickBot="1">
      <c r="A107" s="2"/>
      <c r="B107" s="3"/>
      <c r="C107" s="12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26"/>
      <c r="R107" s="26"/>
    </row>
    <row r="108" spans="1:18" s="21" customFormat="1">
      <c r="A108" s="1">
        <f>A106+7</f>
        <v>45200</v>
      </c>
      <c r="B108" s="17">
        <f>D106+H106-N106</f>
        <v>37673.954089202547</v>
      </c>
      <c r="C108" s="44">
        <f>(B108*required_return)</f>
        <v>1130.2186226760764</v>
      </c>
      <c r="D108" s="14">
        <f>B108+C108</f>
        <v>38804.172711878622</v>
      </c>
      <c r="E108" s="14">
        <f>B108/3000</f>
        <v>12.557984696400849</v>
      </c>
      <c r="F108" s="14">
        <f>E108</f>
        <v>12.557984696400849</v>
      </c>
      <c r="G108" s="53">
        <f>(D108-B108)/F108</f>
        <v>89.999999999999886</v>
      </c>
      <c r="H108" s="19"/>
      <c r="I108" s="19"/>
      <c r="J108" s="14">
        <f>D108+H108-I108</f>
        <v>38804.172711878622</v>
      </c>
      <c r="K108" s="55">
        <f>E108*75/B108</f>
        <v>2.5000000000000001E-2</v>
      </c>
      <c r="L108" s="45"/>
      <c r="M108" s="47"/>
      <c r="N108" s="20"/>
      <c r="O108" s="18"/>
      <c r="P108" s="14">
        <f>P106+C108+H106</f>
        <v>39054.172711878622</v>
      </c>
      <c r="Q108" s="25">
        <f>(P108-(B3+SUM(H3:H106)))/(B3+SUM(H3:H106))</f>
        <v>9.8483813088551724</v>
      </c>
      <c r="R108" s="25">
        <f>D108/B108-1</f>
        <v>3.0000000000000027E-2</v>
      </c>
    </row>
    <row r="109" spans="1:18" s="21" customFormat="1">
      <c r="A109" s="1">
        <f>A108+7</f>
        <v>45207</v>
      </c>
      <c r="B109" s="17">
        <f>D108+H108-N108</f>
        <v>38804.172711878622</v>
      </c>
      <c r="C109" s="44">
        <f>(B109*required_return)</f>
        <v>1164.1251813563586</v>
      </c>
      <c r="D109" s="18">
        <f>B109+C109</f>
        <v>39968.29789323498</v>
      </c>
      <c r="E109" s="14">
        <f>B109/3000</f>
        <v>12.934724237292874</v>
      </c>
      <c r="F109" s="14">
        <f>E109</f>
        <v>12.934724237292874</v>
      </c>
      <c r="G109" s="52">
        <f t="shared" ref="G109:G111" si="63">(D109-B109)/F109</f>
        <v>89.999999999999915</v>
      </c>
      <c r="H109" s="19"/>
      <c r="I109" s="19"/>
      <c r="J109" s="18">
        <f>D109+H109-I109</f>
        <v>39968.29789323498</v>
      </c>
      <c r="K109" s="55">
        <f t="shared" ref="K109:K111" si="64">E109*75/B109</f>
        <v>2.5000000000000001E-2</v>
      </c>
      <c r="L109" s="45"/>
      <c r="M109" s="47"/>
      <c r="N109" s="20"/>
      <c r="O109" s="18"/>
      <c r="P109" s="14">
        <f>P108+C109+H108</f>
        <v>40218.29789323498</v>
      </c>
      <c r="Q109" s="25">
        <f>(P109-(B3+SUM(H3:H108)))/(B3+SUM(H3:H108))</f>
        <v>10.171749414787495</v>
      </c>
      <c r="R109" s="25">
        <f t="shared" ref="R109:R111" si="65">D109/B109-1</f>
        <v>3.0000000000000027E-2</v>
      </c>
    </row>
    <row r="110" spans="1:18" s="21" customFormat="1">
      <c r="A110" s="1">
        <f>A109+7</f>
        <v>45214</v>
      </c>
      <c r="B110" s="17">
        <f>D109+H109-N109</f>
        <v>39968.29789323498</v>
      </c>
      <c r="C110" s="44">
        <f>(B110*required_return)</f>
        <v>1199.0489367970492</v>
      </c>
      <c r="D110" s="18">
        <f>B110+C110</f>
        <v>41167.346830032031</v>
      </c>
      <c r="E110" s="14">
        <f>B110/3000</f>
        <v>13.32276596441166</v>
      </c>
      <c r="F110" s="14">
        <f>E110</f>
        <v>13.32276596441166</v>
      </c>
      <c r="G110" s="52">
        <f t="shared" si="63"/>
        <v>90.000000000000142</v>
      </c>
      <c r="H110" s="19"/>
      <c r="I110" s="19"/>
      <c r="J110" s="18">
        <f>D110+H110-I110</f>
        <v>41167.346830032031</v>
      </c>
      <c r="K110" s="55">
        <f t="shared" si="64"/>
        <v>2.5000000000000001E-2</v>
      </c>
      <c r="L110" s="45"/>
      <c r="M110" s="47"/>
      <c r="N110" s="20"/>
      <c r="O110" s="18"/>
      <c r="P110" s="14">
        <f>P109+C110+H109</f>
        <v>41417.346830032031</v>
      </c>
      <c r="Q110" s="25">
        <f>(P110-(B3+SUM(H3:H109)))/(B3+SUM(H3:H109))</f>
        <v>10.504818563897786</v>
      </c>
      <c r="R110" s="25">
        <f t="shared" si="65"/>
        <v>3.0000000000000027E-2</v>
      </c>
    </row>
    <row r="111" spans="1:18" s="21" customFormat="1" ht="15" thickBot="1">
      <c r="A111" s="5">
        <f>A110+7</f>
        <v>45221</v>
      </c>
      <c r="B111" s="17">
        <f>D110+H110-N110</f>
        <v>41167.346830032031</v>
      </c>
      <c r="C111" s="44">
        <f>(B111*required_return)</f>
        <v>1235.0204049009608</v>
      </c>
      <c r="D111" s="18">
        <f>B111+C111</f>
        <v>42402.367234932994</v>
      </c>
      <c r="E111" s="14">
        <f>B111/3000</f>
        <v>13.722448943344011</v>
      </c>
      <c r="F111" s="14">
        <f>E111</f>
        <v>13.722448943344011</v>
      </c>
      <c r="G111" s="52">
        <f t="shared" si="63"/>
        <v>90.000000000000114</v>
      </c>
      <c r="H111" s="19"/>
      <c r="I111" s="19"/>
      <c r="J111" s="18">
        <f>D111+H111-I111</f>
        <v>42402.367234932994</v>
      </c>
      <c r="K111" s="55">
        <f t="shared" si="64"/>
        <v>2.4999999999999998E-2</v>
      </c>
      <c r="L111" s="45"/>
      <c r="M111" s="48"/>
      <c r="N111" s="20"/>
      <c r="O111" s="18"/>
      <c r="P111" s="14">
        <f>P110+C111+H110</f>
        <v>42652.367234932994</v>
      </c>
      <c r="Q111" s="25">
        <f>(P111-(B3+SUM(H3:H110)))/(B3+SUM(H3:H110))</f>
        <v>10.847879787481387</v>
      </c>
      <c r="R111" s="25">
        <f t="shared" si="65"/>
        <v>3.0000000000000027E-2</v>
      </c>
    </row>
    <row r="112" spans="1:18" ht="15" thickBot="1">
      <c r="A112" s="2"/>
      <c r="B112" s="3"/>
      <c r="C112" s="12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26"/>
      <c r="R112" s="26"/>
    </row>
    <row r="113" spans="1:18" s="21" customFormat="1">
      <c r="A113" s="1">
        <f>A111+7</f>
        <v>45228</v>
      </c>
      <c r="B113" s="17">
        <f>D111+H111-N111</f>
        <v>42402.367234932994</v>
      </c>
      <c r="C113" s="44">
        <f>(B113*required_return)</f>
        <v>1272.0710170479897</v>
      </c>
      <c r="D113" s="14">
        <f>B113+C113</f>
        <v>43674.438251980981</v>
      </c>
      <c r="E113" s="14">
        <f>B113/3000</f>
        <v>14.134122411644331</v>
      </c>
      <c r="F113" s="14">
        <f>E113</f>
        <v>14.134122411644331</v>
      </c>
      <c r="G113" s="53">
        <f>(D113-B113)/F113</f>
        <v>89.999999999999801</v>
      </c>
      <c r="H113" s="19"/>
      <c r="I113" s="19"/>
      <c r="J113" s="14">
        <f>D113+H113-I113</f>
        <v>43674.438251980981</v>
      </c>
      <c r="K113" s="55">
        <f>E113*75/B113</f>
        <v>2.4999999999999998E-2</v>
      </c>
      <c r="L113" s="45"/>
      <c r="M113" s="47"/>
      <c r="N113" s="20"/>
      <c r="O113" s="18"/>
      <c r="P113" s="14">
        <f>P111+C113+H111</f>
        <v>43924.438251980981</v>
      </c>
      <c r="Q113" s="25">
        <f>(P113-(B3+SUM(H3:H111)))/(B3+SUM(H3:H111))</f>
        <v>11.201232847772495</v>
      </c>
      <c r="R113" s="25">
        <f>D113/B113-1</f>
        <v>3.0000000000000027E-2</v>
      </c>
    </row>
    <row r="114" spans="1:18" s="21" customFormat="1">
      <c r="A114" s="1">
        <f>A113+7</f>
        <v>45235</v>
      </c>
      <c r="B114" s="17">
        <f>D113+H113-N113</f>
        <v>43674.438251980981</v>
      </c>
      <c r="C114" s="44">
        <f>(B114*required_return)</f>
        <v>1310.2331475594294</v>
      </c>
      <c r="D114" s="18">
        <f>B114+C114</f>
        <v>44984.671399540413</v>
      </c>
      <c r="E114" s="14">
        <f>B114/3000</f>
        <v>14.558146083993661</v>
      </c>
      <c r="F114" s="14">
        <f>E114</f>
        <v>14.558146083993661</v>
      </c>
      <c r="G114" s="52">
        <f t="shared" ref="G114:G116" si="66">(D114-B114)/F114</f>
        <v>90.000000000000227</v>
      </c>
      <c r="H114" s="19"/>
      <c r="I114" s="19"/>
      <c r="J114" s="18">
        <f>D114+H114-I114</f>
        <v>44984.671399540413</v>
      </c>
      <c r="K114" s="55">
        <f t="shared" ref="K114:K116" si="67">E114*75/B114</f>
        <v>2.5000000000000001E-2</v>
      </c>
      <c r="L114" s="45"/>
      <c r="M114" s="47"/>
      <c r="N114" s="20"/>
      <c r="O114" s="18"/>
      <c r="P114" s="14">
        <f>P113+C114+H113</f>
        <v>45234.671399540413</v>
      </c>
      <c r="Q114" s="25">
        <f>(P114-(B3+SUM(H3:H113)))/(B3+SUM(H3:H113))</f>
        <v>11.565186499872338</v>
      </c>
      <c r="R114" s="25">
        <f t="shared" ref="R114:R116" si="68">D114/B114-1</f>
        <v>3.0000000000000027E-2</v>
      </c>
    </row>
    <row r="115" spans="1:18" s="21" customFormat="1">
      <c r="A115" s="1">
        <f>A114+7</f>
        <v>45242</v>
      </c>
      <c r="B115" s="17">
        <f>D114+H114-N114</f>
        <v>44984.671399540413</v>
      </c>
      <c r="C115" s="44">
        <f>(B115*required_return)</f>
        <v>1349.5401419862123</v>
      </c>
      <c r="D115" s="18">
        <f>B115+C115</f>
        <v>46334.211541526623</v>
      </c>
      <c r="E115" s="14">
        <f>B115/3000</f>
        <v>14.994890466513471</v>
      </c>
      <c r="F115" s="14">
        <f>E115</f>
        <v>14.994890466513471</v>
      </c>
      <c r="G115" s="52">
        <f t="shared" si="66"/>
        <v>89.999999999999844</v>
      </c>
      <c r="H115" s="19"/>
      <c r="I115" s="19"/>
      <c r="J115" s="18">
        <f>D115+H115-I115</f>
        <v>46334.211541526623</v>
      </c>
      <c r="K115" s="55">
        <f t="shared" si="67"/>
        <v>2.4999999999999998E-2</v>
      </c>
      <c r="L115" s="45"/>
      <c r="M115" s="47"/>
      <c r="N115" s="20"/>
      <c r="O115" s="18"/>
      <c r="P115" s="14">
        <f>P114+C115+H114</f>
        <v>46584.211541526623</v>
      </c>
      <c r="Q115" s="25">
        <f>(P115-(B3+SUM(H3:H114)))/(B3+SUM(H3:H114))</f>
        <v>11.940058761535173</v>
      </c>
      <c r="R115" s="25">
        <f t="shared" si="68"/>
        <v>3.0000000000000027E-2</v>
      </c>
    </row>
    <row r="116" spans="1:18" s="21" customFormat="1" ht="15" thickBot="1">
      <c r="A116" s="5">
        <f>A115+7</f>
        <v>45249</v>
      </c>
      <c r="B116" s="17">
        <f>D115+H115-N115</f>
        <v>46334.211541526623</v>
      </c>
      <c r="C116" s="44">
        <f>(B116*required_return)</f>
        <v>1390.0263462457985</v>
      </c>
      <c r="D116" s="18">
        <f>B116+C116</f>
        <v>47724.237887772419</v>
      </c>
      <c r="E116" s="14">
        <f>B116/3000</f>
        <v>15.444737180508875</v>
      </c>
      <c r="F116" s="14">
        <f>E116</f>
        <v>15.444737180508875</v>
      </c>
      <c r="G116" s="52">
        <f t="shared" si="66"/>
        <v>89.999999999999758</v>
      </c>
      <c r="H116" s="19"/>
      <c r="I116" s="19"/>
      <c r="J116" s="18">
        <f>D116+H116-I116</f>
        <v>47724.237887772419</v>
      </c>
      <c r="K116" s="55">
        <f t="shared" si="67"/>
        <v>2.5000000000000001E-2</v>
      </c>
      <c r="L116" s="45"/>
      <c r="M116" s="48"/>
      <c r="N116" s="20"/>
      <c r="O116" s="18"/>
      <c r="P116" s="14">
        <f>P115+C116+H115</f>
        <v>47974.237887772419</v>
      </c>
      <c r="Q116" s="25">
        <f>(P116-(B3+SUM(H3:H115)))/(B3+SUM(H3:H115))</f>
        <v>12.326177191047893</v>
      </c>
      <c r="R116" s="25">
        <f t="shared" si="68"/>
        <v>3.0000000000000027E-2</v>
      </c>
    </row>
    <row r="117" spans="1:18" ht="15" thickBot="1">
      <c r="A117" s="2"/>
      <c r="B117" s="3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26"/>
      <c r="R117" s="26"/>
    </row>
    <row r="118" spans="1:18" s="21" customFormat="1">
      <c r="A118" s="28">
        <f>A116+7</f>
        <v>45256</v>
      </c>
      <c r="B118" s="29">
        <f>D116+H116-N116</f>
        <v>47724.237887772419</v>
      </c>
      <c r="C118" s="44">
        <f>(B118*required_return)</f>
        <v>1431.7271366331724</v>
      </c>
      <c r="D118" s="14">
        <f>B118+C118</f>
        <v>49155.965024405588</v>
      </c>
      <c r="E118" s="14">
        <f>B118/3000</f>
        <v>15.908079295924139</v>
      </c>
      <c r="F118" s="14">
        <f>E118</f>
        <v>15.908079295924139</v>
      </c>
      <c r="G118" s="53">
        <f>(D118-B118)/F118</f>
        <v>89.999999999999829</v>
      </c>
      <c r="H118" s="19"/>
      <c r="I118" s="19"/>
      <c r="J118" s="14">
        <f>D118+H118-I118</f>
        <v>49155.965024405588</v>
      </c>
      <c r="K118" s="55">
        <f>E118*75/B118</f>
        <v>2.4999999999999998E-2</v>
      </c>
      <c r="L118" s="50"/>
      <c r="M118" s="49"/>
      <c r="N118" s="31"/>
      <c r="O118" s="32"/>
      <c r="P118" s="30">
        <f>P116+C118+H116</f>
        <v>49405.965024405588</v>
      </c>
      <c r="Q118" s="35">
        <f>(P118-(B3+SUM(H3:H116)))/(B3+SUM(H3:H116))</f>
        <v>12.723879173445997</v>
      </c>
      <c r="R118" s="25">
        <f>D118/B118-1</f>
        <v>3.0000000000000027E-2</v>
      </c>
    </row>
    <row r="119" spans="1:18" s="21" customFormat="1">
      <c r="A119" s="1">
        <f>A118+7</f>
        <v>45263</v>
      </c>
      <c r="B119" s="17">
        <f>D118+H118-N118</f>
        <v>49155.965024405588</v>
      </c>
      <c r="C119" s="44">
        <f>(B119*required_return)</f>
        <v>1474.6789507321676</v>
      </c>
      <c r="D119" s="18">
        <f>B119+C119</f>
        <v>50630.643975137755</v>
      </c>
      <c r="E119" s="14">
        <f>B119/3000</f>
        <v>16.385321674801862</v>
      </c>
      <c r="F119" s="14">
        <f>E119</f>
        <v>16.385321674801862</v>
      </c>
      <c r="G119" s="52">
        <f t="shared" ref="G119:G121" si="69">(D119-B119)/F119</f>
        <v>89.999999999999929</v>
      </c>
      <c r="H119" s="19"/>
      <c r="I119" s="19"/>
      <c r="J119" s="18">
        <f>D119+H119-I119</f>
        <v>50630.643975137755</v>
      </c>
      <c r="K119" s="55">
        <f t="shared" ref="K119:K121" si="70">E119*75/B119</f>
        <v>2.4999999999999998E-2</v>
      </c>
      <c r="L119" s="45"/>
      <c r="M119" s="47"/>
      <c r="N119" s="20"/>
      <c r="O119" s="18"/>
      <c r="P119" s="14">
        <f>P118+C119+H118</f>
        <v>50880.643975137755</v>
      </c>
      <c r="Q119" s="25">
        <f>(P119-(B3+SUM(H3:H118)))/(B3+SUM(H3:H118))</f>
        <v>13.133512215316044</v>
      </c>
      <c r="R119" s="25">
        <f t="shared" ref="R119:R121" si="71">D119/B119-1</f>
        <v>3.0000000000000027E-2</v>
      </c>
    </row>
    <row r="120" spans="1:18" s="21" customFormat="1">
      <c r="A120" s="1">
        <f>A119+7</f>
        <v>45270</v>
      </c>
      <c r="B120" s="17">
        <f>D119+H119-N119</f>
        <v>50630.643975137755</v>
      </c>
      <c r="C120" s="44">
        <f>(B120*required_return)</f>
        <v>1518.9193192541327</v>
      </c>
      <c r="D120" s="18">
        <f>B120+C120</f>
        <v>52149.56329439189</v>
      </c>
      <c r="E120" s="14">
        <f>B120/3000</f>
        <v>16.876881325045918</v>
      </c>
      <c r="F120" s="14">
        <f>E120</f>
        <v>16.876881325045918</v>
      </c>
      <c r="G120" s="52">
        <f t="shared" si="69"/>
        <v>90.000000000000156</v>
      </c>
      <c r="H120" s="19"/>
      <c r="I120" s="19"/>
      <c r="J120" s="18">
        <f>D120+H120-I120</f>
        <v>52149.56329439189</v>
      </c>
      <c r="K120" s="55">
        <f t="shared" si="70"/>
        <v>2.5000000000000001E-2</v>
      </c>
      <c r="L120" s="45"/>
      <c r="M120" s="47"/>
      <c r="N120" s="20"/>
      <c r="O120" s="18"/>
      <c r="P120" s="14">
        <f>P119+C120+H119</f>
        <v>52399.56329439189</v>
      </c>
      <c r="Q120" s="25">
        <f>(P120-(B3+SUM(H3:H119)))/(B3+SUM(H3:H119))</f>
        <v>13.555434248442191</v>
      </c>
      <c r="R120" s="25">
        <f t="shared" si="71"/>
        <v>3.0000000000000027E-2</v>
      </c>
    </row>
    <row r="121" spans="1:18" s="21" customFormat="1" ht="15" thickBot="1">
      <c r="A121" s="5">
        <f>A120+7</f>
        <v>45277</v>
      </c>
      <c r="B121" s="33">
        <f>D120+H120-N120</f>
        <v>52149.56329439189</v>
      </c>
      <c r="C121" s="44">
        <f>(B121*required_return)</f>
        <v>1564.4868988317567</v>
      </c>
      <c r="D121" s="18">
        <f>B121+C121</f>
        <v>53714.050193223644</v>
      </c>
      <c r="E121" s="14">
        <f>B121/3000</f>
        <v>17.383187764797295</v>
      </c>
      <c r="F121" s="14">
        <f>E121</f>
        <v>17.383187764797295</v>
      </c>
      <c r="G121" s="52">
        <f t="shared" si="69"/>
        <v>89.999999999999844</v>
      </c>
      <c r="H121" s="19"/>
      <c r="I121" s="19"/>
      <c r="J121" s="18">
        <f>D121+H121-I121</f>
        <v>53714.050193223644</v>
      </c>
      <c r="K121" s="55">
        <f t="shared" si="70"/>
        <v>2.4999999999999998E-2</v>
      </c>
      <c r="L121" s="51"/>
      <c r="M121" s="48"/>
      <c r="N121" s="22"/>
      <c r="O121" s="34"/>
      <c r="P121" s="36">
        <f>P120+C121+H120</f>
        <v>53964.050193223644</v>
      </c>
      <c r="Q121" s="37">
        <f>(P121-(B3+SUM(H3:H120)))/(B3+SUM(H3:H120))</f>
        <v>13.990013942562124</v>
      </c>
      <c r="R121" s="25">
        <f t="shared" si="71"/>
        <v>3.0000000000000027E-2</v>
      </c>
    </row>
    <row r="122" spans="1:18" ht="15" thickBot="1">
      <c r="A122" s="2"/>
      <c r="B122" s="3"/>
      <c r="C122" s="12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26"/>
      <c r="R122" s="26"/>
    </row>
    <row r="123" spans="1:18">
      <c r="A123" s="1">
        <f>A121+7</f>
        <v>45284</v>
      </c>
      <c r="B123" s="17">
        <f>D121+H121-N121</f>
        <v>53714.050193223644</v>
      </c>
      <c r="C123" s="44">
        <f>(B123*required_return)</f>
        <v>1611.4215057967092</v>
      </c>
      <c r="D123" s="14">
        <f>B123+C123</f>
        <v>55325.471699020352</v>
      </c>
      <c r="E123" s="14">
        <f>B123/3000</f>
        <v>17.904683397741216</v>
      </c>
      <c r="F123" s="14">
        <f>E123</f>
        <v>17.904683397741216</v>
      </c>
      <c r="G123" s="53">
        <f>(D123-B123)/F123</f>
        <v>89.999999999999943</v>
      </c>
      <c r="H123" s="19"/>
      <c r="I123" s="19"/>
      <c r="J123" s="14">
        <f>D123+H123-I123</f>
        <v>55325.471699020352</v>
      </c>
      <c r="K123" s="55">
        <f>E123*75/B123</f>
        <v>2.5000000000000001E-2</v>
      </c>
      <c r="L123" s="45"/>
      <c r="M123" s="47"/>
      <c r="N123" s="20"/>
      <c r="O123" s="18"/>
      <c r="P123" s="14">
        <f>P121+C123+H121</f>
        <v>55575.471699020352</v>
      </c>
      <c r="Q123" s="25">
        <f>(P123-(B108+SUM(H108:H121)))/(B108+SUM(H108:H121))</f>
        <v>0.47516959773936834</v>
      </c>
      <c r="R123" s="25">
        <f>D123/B123-1</f>
        <v>3.0000000000000027E-2</v>
      </c>
    </row>
    <row r="124" spans="1:18">
      <c r="A124" s="1">
        <f>A123+7</f>
        <v>45291</v>
      </c>
      <c r="B124" s="17">
        <f>D123+H123-N123</f>
        <v>55325.471699020352</v>
      </c>
      <c r="C124" s="44">
        <f>(B124*required_return)</f>
        <v>1659.7641509706104</v>
      </c>
      <c r="D124" s="18">
        <f>B124+C124</f>
        <v>56985.235849990961</v>
      </c>
      <c r="E124" s="14">
        <f>B124/3000</f>
        <v>18.441823899673452</v>
      </c>
      <c r="F124" s="14">
        <f>E124</f>
        <v>18.441823899673452</v>
      </c>
      <c r="G124" s="52">
        <f t="shared" ref="G124:G126" si="72">(D124-B124)/F124</f>
        <v>89.999999999999872</v>
      </c>
      <c r="H124" s="19"/>
      <c r="I124" s="19"/>
      <c r="J124" s="18">
        <f>D124+H124-I124</f>
        <v>56985.235849990961</v>
      </c>
      <c r="K124" s="55">
        <f t="shared" ref="K124:K126" si="73">E124*75/B124</f>
        <v>2.5000000000000001E-2</v>
      </c>
      <c r="L124" s="45"/>
      <c r="M124" s="47"/>
      <c r="N124" s="20"/>
      <c r="O124" s="18"/>
      <c r="P124" s="14">
        <f>P123+C124+H123</f>
        <v>57235.235849990961</v>
      </c>
      <c r="Q124" s="25">
        <f>(P124-(B108+SUM(H108:H123)))/(B108+SUM(H108:H123))</f>
        <v>0.51922560914291516</v>
      </c>
      <c r="R124" s="25">
        <f t="shared" ref="R124:R126" si="74">D124/B124-1</f>
        <v>3.0000000000000027E-2</v>
      </c>
    </row>
    <row r="125" spans="1:18">
      <c r="A125" s="1">
        <f>A124+7</f>
        <v>45298</v>
      </c>
      <c r="B125" s="17">
        <f>D124+H124-N124</f>
        <v>56985.235849990961</v>
      </c>
      <c r="C125" s="44">
        <f>(B125*required_return)</f>
        <v>1709.5570754997289</v>
      </c>
      <c r="D125" s="18">
        <f>B125+C125</f>
        <v>58694.792925490692</v>
      </c>
      <c r="E125" s="14">
        <f>B125/3000</f>
        <v>18.995078616663655</v>
      </c>
      <c r="F125" s="14">
        <f>E125</f>
        <v>18.995078616663655</v>
      </c>
      <c r="G125" s="52">
        <f t="shared" si="72"/>
        <v>90.000000000000142</v>
      </c>
      <c r="H125" s="19"/>
      <c r="I125" s="19"/>
      <c r="J125" s="18">
        <f>D125+H125-I125</f>
        <v>58694.792925490692</v>
      </c>
      <c r="K125" s="55">
        <f t="shared" si="73"/>
        <v>2.5000000000000005E-2</v>
      </c>
      <c r="L125" s="45"/>
      <c r="M125" s="47"/>
      <c r="N125" s="20"/>
      <c r="O125" s="18"/>
      <c r="P125" s="14">
        <f>P124+C125+H124</f>
        <v>58944.792925490692</v>
      </c>
      <c r="Q125" s="25">
        <f>(P125-(B108+SUM(H108:H124)))/(B108+SUM(H108:H124))</f>
        <v>0.56460330088856858</v>
      </c>
      <c r="R125" s="25">
        <f t="shared" si="74"/>
        <v>3.0000000000000027E-2</v>
      </c>
    </row>
    <row r="126" spans="1:18" ht="15" thickBot="1">
      <c r="A126" s="1">
        <f>A125+7</f>
        <v>45305</v>
      </c>
      <c r="B126" s="17">
        <f>D125+H125-N125</f>
        <v>58694.792925490692</v>
      </c>
      <c r="C126" s="44">
        <f>(B126*required_return)</f>
        <v>1760.8437877647207</v>
      </c>
      <c r="D126" s="18">
        <f>B126+C126</f>
        <v>60455.636713255415</v>
      </c>
      <c r="E126" s="14">
        <f>B126/3000</f>
        <v>19.564930975163563</v>
      </c>
      <c r="F126" s="14">
        <f>E126</f>
        <v>19.564930975163563</v>
      </c>
      <c r="G126" s="52">
        <f t="shared" si="72"/>
        <v>90.000000000000114</v>
      </c>
      <c r="H126" s="19"/>
      <c r="I126" s="19"/>
      <c r="J126" s="18">
        <f>D126+H126-I126</f>
        <v>60455.636713255415</v>
      </c>
      <c r="K126" s="55">
        <f t="shared" si="73"/>
        <v>2.5000000000000001E-2</v>
      </c>
      <c r="L126" s="45"/>
      <c r="M126" s="47"/>
      <c r="N126" s="20"/>
      <c r="O126" s="18"/>
      <c r="P126" s="14">
        <f>P125+C126+H125</f>
        <v>60705.636713255415</v>
      </c>
      <c r="Q126" s="25">
        <f>(P126-(B108+SUM(H108:H125)))/(B108+SUM(H108:H125))</f>
        <v>0.61134232338659156</v>
      </c>
      <c r="R126" s="25">
        <f t="shared" si="74"/>
        <v>3.0000000000000027E-2</v>
      </c>
    </row>
    <row r="127" spans="1:18" ht="15" thickBot="1">
      <c r="A127" s="2"/>
      <c r="B127" s="3"/>
      <c r="C127" s="12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26"/>
      <c r="R127" s="26"/>
    </row>
    <row r="128" spans="1:18">
      <c r="A128" s="1">
        <f>A126+7</f>
        <v>45312</v>
      </c>
      <c r="B128" s="17">
        <f>D126+H126-N126</f>
        <v>60455.636713255415</v>
      </c>
      <c r="C128" s="44">
        <f>(B128*required_return)</f>
        <v>1813.6691013976624</v>
      </c>
      <c r="D128" s="14">
        <f>B128+C128</f>
        <v>62269.305814653075</v>
      </c>
      <c r="E128" s="14">
        <f>B128/3000</f>
        <v>20.151878904418471</v>
      </c>
      <c r="F128" s="14">
        <f>E128</f>
        <v>20.151878904418471</v>
      </c>
      <c r="G128" s="53">
        <f>(D128-B128)/F128</f>
        <v>89.999999999999872</v>
      </c>
      <c r="H128" s="19"/>
      <c r="I128" s="19"/>
      <c r="J128" s="14">
        <f>D128+H128-I128</f>
        <v>62269.305814653075</v>
      </c>
      <c r="K128" s="55">
        <f>E128*75/B128</f>
        <v>2.4999999999999998E-2</v>
      </c>
      <c r="L128" s="45"/>
      <c r="M128" s="47"/>
      <c r="N128" s="20"/>
      <c r="O128" s="18"/>
      <c r="P128" s="14">
        <f>P126+C128+H126</f>
        <v>62519.305814653075</v>
      </c>
      <c r="Q128" s="25">
        <f>(P128-(B108+SUM(H108:H126)))/(B108+SUM(H108:H126))</f>
        <v>0.65948351655955517</v>
      </c>
      <c r="R128" s="25">
        <f>D128/B128-1</f>
        <v>3.0000000000000027E-2</v>
      </c>
    </row>
    <row r="129" spans="1:18">
      <c r="A129" s="1">
        <f>A128+7</f>
        <v>45319</v>
      </c>
      <c r="B129" s="17">
        <f>D128+H128-N128</f>
        <v>62269.305814653075</v>
      </c>
      <c r="C129" s="44">
        <f>(B129*required_return)</f>
        <v>1868.0791744395922</v>
      </c>
      <c r="D129" s="18">
        <f>B129+C129</f>
        <v>64137.384989092665</v>
      </c>
      <c r="E129" s="14">
        <f>B129/3000</f>
        <v>20.756435271551023</v>
      </c>
      <c r="F129" s="14">
        <f>E129</f>
        <v>20.756435271551023</v>
      </c>
      <c r="G129" s="52">
        <f t="shared" ref="G129:G131" si="75">(D129-B129)/F129</f>
        <v>89.999999999999901</v>
      </c>
      <c r="H129" s="19"/>
      <c r="I129" s="19"/>
      <c r="J129" s="18">
        <f>D129+H129-I129</f>
        <v>64137.384989092665</v>
      </c>
      <c r="K129" s="55">
        <f t="shared" ref="K129:K131" si="76">E129*75/B129</f>
        <v>2.4999999999999998E-2</v>
      </c>
      <c r="L129" s="45"/>
      <c r="M129" s="47"/>
      <c r="N129" s="20"/>
      <c r="O129" s="18"/>
      <c r="P129" s="14">
        <f>P128+C129+H128</f>
        <v>64387.384989092665</v>
      </c>
      <c r="Q129" s="25">
        <f>(P129-(B108+SUM(H108:H128)))/(B108+SUM(H108:H128))</f>
        <v>0.70906894552770761</v>
      </c>
      <c r="R129" s="25">
        <f t="shared" ref="R129:R131" si="77">D129/B129-1</f>
        <v>3.0000000000000027E-2</v>
      </c>
    </row>
    <row r="130" spans="1:18">
      <c r="A130" s="1">
        <f>A129+7</f>
        <v>45326</v>
      </c>
      <c r="B130" s="17">
        <f>D129+H129-N129</f>
        <v>64137.384989092665</v>
      </c>
      <c r="C130" s="44">
        <f>(B130*required_return)</f>
        <v>1924.1215496727798</v>
      </c>
      <c r="D130" s="18">
        <f>B130+C130</f>
        <v>66061.506538765447</v>
      </c>
      <c r="E130" s="14">
        <f>B130/3000</f>
        <v>21.379128329697554</v>
      </c>
      <c r="F130" s="14">
        <f>E130</f>
        <v>21.379128329697554</v>
      </c>
      <c r="G130" s="52">
        <f t="shared" si="75"/>
        <v>90.000000000000085</v>
      </c>
      <c r="H130" s="19"/>
      <c r="I130" s="19"/>
      <c r="J130" s="18">
        <f>D130+H130-I130</f>
        <v>66061.506538765447</v>
      </c>
      <c r="K130" s="55">
        <f t="shared" si="76"/>
        <v>2.4999999999999998E-2</v>
      </c>
      <c r="L130" s="45"/>
      <c r="M130" s="47"/>
      <c r="N130" s="20"/>
      <c r="O130" s="18"/>
      <c r="P130" s="14">
        <f>P129+C130+H129</f>
        <v>66311.506538765447</v>
      </c>
      <c r="Q130" s="25">
        <f>(P130-(B108+SUM(H108:H129)))/(B108+SUM(H108:H129))</f>
        <v>0.76014193736490476</v>
      </c>
      <c r="R130" s="25">
        <f t="shared" si="77"/>
        <v>3.0000000000000027E-2</v>
      </c>
    </row>
    <row r="131" spans="1:18" ht="15" thickBot="1">
      <c r="A131" s="1">
        <f>A130+7</f>
        <v>45333</v>
      </c>
      <c r="B131" s="17">
        <f>D130+H130-N130</f>
        <v>66061.506538765447</v>
      </c>
      <c r="C131" s="44">
        <f>(B131*required_return)</f>
        <v>1981.8451961629632</v>
      </c>
      <c r="D131" s="18">
        <f>B131+C131</f>
        <v>68043.351734928408</v>
      </c>
      <c r="E131" s="14">
        <f>B131/3000</f>
        <v>22.020502179588483</v>
      </c>
      <c r="F131" s="14">
        <f>E131</f>
        <v>22.020502179588483</v>
      </c>
      <c r="G131" s="52">
        <f t="shared" si="75"/>
        <v>89.999999999999915</v>
      </c>
      <c r="H131" s="19"/>
      <c r="I131" s="19"/>
      <c r="J131" s="18">
        <f>D131+H131-I131</f>
        <v>68043.351734928408</v>
      </c>
      <c r="K131" s="55">
        <f t="shared" si="76"/>
        <v>2.5000000000000001E-2</v>
      </c>
      <c r="L131" s="45"/>
      <c r="M131" s="47"/>
      <c r="N131" s="20"/>
      <c r="O131" s="18"/>
      <c r="P131" s="14">
        <f>P130+C131+H130</f>
        <v>68293.351734928408</v>
      </c>
      <c r="Q131" s="25">
        <f>(P131-(B108+SUM(H108:H130)))/(B108+SUM(H108:H130))</f>
        <v>0.81274711895721774</v>
      </c>
      <c r="R131" s="25">
        <f t="shared" si="77"/>
        <v>3.0000000000000027E-2</v>
      </c>
    </row>
    <row r="132" spans="1:18" ht="15" thickBot="1">
      <c r="A132" s="2"/>
      <c r="B132" s="3"/>
      <c r="C132" s="12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26"/>
      <c r="R132" s="26"/>
    </row>
    <row r="133" spans="1:18">
      <c r="A133" s="1">
        <f>A131+7</f>
        <v>45340</v>
      </c>
      <c r="B133" s="17">
        <f>D131+H131-N131</f>
        <v>68043.351734928408</v>
      </c>
      <c r="C133" s="44">
        <f>(B133*required_return)</f>
        <v>2041.3005520478521</v>
      </c>
      <c r="D133" s="14">
        <f>B133+C133</f>
        <v>70084.652286976256</v>
      </c>
      <c r="E133" s="14">
        <f>B133/3000</f>
        <v>22.681117244976136</v>
      </c>
      <c r="F133" s="14">
        <f>E133</f>
        <v>22.681117244976136</v>
      </c>
      <c r="G133" s="53">
        <f>(D133-B133)/F133</f>
        <v>89.999999999999787</v>
      </c>
      <c r="H133" s="19"/>
      <c r="I133" s="19"/>
      <c r="J133" s="14">
        <f>D133+H133-I133</f>
        <v>70084.652286976256</v>
      </c>
      <c r="K133" s="55">
        <f>E133*75/B133</f>
        <v>2.5000000000000001E-2</v>
      </c>
      <c r="L133" s="45"/>
      <c r="M133" s="47"/>
      <c r="N133" s="20"/>
      <c r="O133" s="18"/>
      <c r="P133" s="14">
        <f>P131+C133+H131</f>
        <v>70334.652286976256</v>
      </c>
      <c r="Q133" s="25">
        <f>(P133-(B108+SUM(H108:H131)))/(B108+SUM(H108:H131))</f>
        <v>0.86693045599730001</v>
      </c>
      <c r="R133" s="25">
        <f>D133/B133-1</f>
        <v>3.0000000000000027E-2</v>
      </c>
    </row>
    <row r="134" spans="1:18">
      <c r="A134" s="1">
        <f>A133+7</f>
        <v>45347</v>
      </c>
      <c r="B134" s="17">
        <f>D133+H133-N133</f>
        <v>70084.652286976256</v>
      </c>
      <c r="C134" s="44">
        <f>(B134*required_return)</f>
        <v>2102.5395686092875</v>
      </c>
      <c r="D134" s="18">
        <f>B134+C134</f>
        <v>72187.191855585537</v>
      </c>
      <c r="E134" s="14">
        <f>B134/3000</f>
        <v>23.361550762325418</v>
      </c>
      <c r="F134" s="14">
        <f>E134</f>
        <v>23.361550762325418</v>
      </c>
      <c r="G134" s="52">
        <f t="shared" ref="G134:G136" si="78">(D134-B134)/F134</f>
        <v>89.999999999999744</v>
      </c>
      <c r="H134" s="19"/>
      <c r="I134" s="19"/>
      <c r="J134" s="18">
        <f>D134+H134-I134</f>
        <v>72187.191855585537</v>
      </c>
      <c r="K134" s="55">
        <f t="shared" ref="K134:K136" si="79">E134*75/B134</f>
        <v>2.4999999999999998E-2</v>
      </c>
      <c r="L134" s="45"/>
      <c r="M134" s="47"/>
      <c r="N134" s="20"/>
      <c r="O134" s="18"/>
      <c r="P134" s="14">
        <f>P133+C134+H133</f>
        <v>72437.191855585537</v>
      </c>
      <c r="Q134" s="25">
        <f>(P134-(B108+SUM(H108:H133)))/(B108+SUM(H108:H133))</f>
        <v>0.92273929314858472</v>
      </c>
      <c r="R134" s="25">
        <f t="shared" ref="R134:R136" si="80">D134/B134-1</f>
        <v>2.9999999999999805E-2</v>
      </c>
    </row>
    <row r="135" spans="1:18">
      <c r="A135" s="1">
        <f>A134+7</f>
        <v>45354</v>
      </c>
      <c r="B135" s="17">
        <f>D134+H134-N134</f>
        <v>72187.191855585537</v>
      </c>
      <c r="C135" s="44">
        <f>(B135*required_return)</f>
        <v>2165.6157556675662</v>
      </c>
      <c r="D135" s="18">
        <f>B135+C135</f>
        <v>74352.807611253098</v>
      </c>
      <c r="E135" s="14">
        <f>B135/3000</f>
        <v>24.062397285195178</v>
      </c>
      <c r="F135" s="14">
        <f>E135</f>
        <v>24.062397285195178</v>
      </c>
      <c r="G135" s="52">
        <f t="shared" si="78"/>
        <v>89.999999999999773</v>
      </c>
      <c r="H135" s="19"/>
      <c r="I135" s="19"/>
      <c r="J135" s="18">
        <f>D135+H135-I135</f>
        <v>74352.807611253098</v>
      </c>
      <c r="K135" s="55">
        <f t="shared" si="79"/>
        <v>2.4999999999999998E-2</v>
      </c>
      <c r="L135" s="45"/>
      <c r="M135" s="47"/>
      <c r="N135" s="20"/>
      <c r="O135" s="18"/>
      <c r="P135" s="14">
        <f>P134+C135+H134</f>
        <v>74602.807611253098</v>
      </c>
      <c r="Q135" s="25">
        <f>(P135-(B108+SUM(H108:H134)))/(B108+SUM(H108:H134))</f>
        <v>0.98022239541440792</v>
      </c>
      <c r="R135" s="25">
        <f t="shared" si="80"/>
        <v>3.0000000000000027E-2</v>
      </c>
    </row>
    <row r="136" spans="1:18" ht="15" thickBot="1">
      <c r="A136" s="1">
        <f>A135+7</f>
        <v>45361</v>
      </c>
      <c r="B136" s="17">
        <f>D135+H135-N135</f>
        <v>74352.807611253098</v>
      </c>
      <c r="C136" s="44">
        <f>(B136*required_return)</f>
        <v>2230.5842283375928</v>
      </c>
      <c r="D136" s="18">
        <f>B136+C136</f>
        <v>76583.391839590695</v>
      </c>
      <c r="E136" s="14">
        <f>B136/3000</f>
        <v>24.784269203751034</v>
      </c>
      <c r="F136" s="14">
        <f>E136</f>
        <v>24.784269203751034</v>
      </c>
      <c r="G136" s="52">
        <f t="shared" si="78"/>
        <v>90.000000000000156</v>
      </c>
      <c r="H136" s="19"/>
      <c r="I136" s="19"/>
      <c r="J136" s="18">
        <f>D136+H136-I136</f>
        <v>76583.391839590695</v>
      </c>
      <c r="K136" s="55">
        <f t="shared" si="79"/>
        <v>2.5000000000000001E-2</v>
      </c>
      <c r="L136" s="45"/>
      <c r="M136" s="47"/>
      <c r="N136" s="20"/>
      <c r="O136" s="18"/>
      <c r="P136" s="14">
        <f>P135+C136+H135</f>
        <v>76833.391839590695</v>
      </c>
      <c r="Q136" s="25">
        <f>(P136-(B108+SUM(H108:H135)))/(B108+SUM(H108:H135))</f>
        <v>1.0394299907482061</v>
      </c>
      <c r="R136" s="25">
        <f t="shared" si="80"/>
        <v>3.0000000000000027E-2</v>
      </c>
    </row>
    <row r="137" spans="1:18" ht="15" thickBot="1">
      <c r="A137" s="68"/>
      <c r="B137" s="69"/>
      <c r="C137" s="70"/>
      <c r="D137" s="71"/>
      <c r="E137" s="4"/>
      <c r="F137" s="4"/>
      <c r="G137" s="4"/>
      <c r="H137" s="4"/>
      <c r="I137" s="4"/>
      <c r="J137" s="4"/>
      <c r="K137" s="4"/>
      <c r="L137" s="71"/>
      <c r="M137" s="71"/>
      <c r="N137" s="71"/>
      <c r="O137" s="71"/>
      <c r="P137" s="71"/>
      <c r="Q137" s="72"/>
      <c r="R137" s="72"/>
    </row>
    <row r="138" spans="1:18">
      <c r="A138" s="1">
        <f>A136+7</f>
        <v>45368</v>
      </c>
      <c r="B138" s="17">
        <f>D136+H136-N136</f>
        <v>76583.391839590695</v>
      </c>
      <c r="C138" s="44">
        <f>(B138*required_return)</f>
        <v>2297.5017551877208</v>
      </c>
      <c r="D138" s="14">
        <f>B138+C138</f>
        <v>78880.893594778419</v>
      </c>
      <c r="E138" s="14">
        <f>B138/3000</f>
        <v>25.527797279863567</v>
      </c>
      <c r="F138" s="14">
        <f>E138</f>
        <v>25.527797279863567</v>
      </c>
      <c r="G138" s="53">
        <f>(D138-B138)/F138</f>
        <v>90.000000000000142</v>
      </c>
      <c r="H138" s="19"/>
      <c r="I138" s="19"/>
      <c r="J138" s="14">
        <f>D138+H138-I138</f>
        <v>78880.893594778419</v>
      </c>
      <c r="K138" s="55">
        <f>E138*75/B138</f>
        <v>2.5000000000000001E-2</v>
      </c>
      <c r="L138" s="45"/>
      <c r="M138" s="47"/>
      <c r="N138" s="20"/>
      <c r="O138" s="18"/>
      <c r="P138" s="14">
        <f>P136+C138+H136</f>
        <v>79130.893594778419</v>
      </c>
      <c r="Q138" s="25">
        <f>(P138-(B108+SUM(H108:H136)))/(B108+SUM(H108:H136))</f>
        <v>1.1004138139420183</v>
      </c>
      <c r="R138" s="25">
        <f>D138/B138-1</f>
        <v>3.0000000000000027E-2</v>
      </c>
    </row>
    <row r="139" spans="1:18">
      <c r="A139" s="1">
        <f>A138+7</f>
        <v>45375</v>
      </c>
      <c r="B139" s="17">
        <f>D138+H138-N138</f>
        <v>78880.893594778419</v>
      </c>
      <c r="C139" s="44">
        <f>(B139*required_return)</f>
        <v>2366.4268078433524</v>
      </c>
      <c r="D139" s="18">
        <f>B139+C139</f>
        <v>81247.320402621772</v>
      </c>
      <c r="E139" s="14">
        <f>B139/3000</f>
        <v>26.293631198259472</v>
      </c>
      <c r="F139" s="14">
        <f>E139</f>
        <v>26.293631198259472</v>
      </c>
      <c r="G139" s="52">
        <f t="shared" ref="G139:G141" si="81">(D139-B139)/F139</f>
        <v>90</v>
      </c>
      <c r="H139" s="19"/>
      <c r="I139" s="19"/>
      <c r="J139" s="18">
        <f>D139+H139-I139</f>
        <v>81247.320402621772</v>
      </c>
      <c r="K139" s="55">
        <f t="shared" ref="K139:K141" si="82">E139*75/B139</f>
        <v>2.4999999999999998E-2</v>
      </c>
      <c r="L139" s="45"/>
      <c r="M139" s="47"/>
      <c r="N139" s="20"/>
      <c r="O139" s="18"/>
      <c r="P139" s="14">
        <f>P138+C139+H138</f>
        <v>81497.320402621772</v>
      </c>
      <c r="Q139" s="25">
        <f>(P139-(B108+SUM(H108:H138)))/(B108+SUM(H108:H138))</f>
        <v>1.1632271518316448</v>
      </c>
      <c r="R139" s="25">
        <f t="shared" ref="R139:R141" si="83">D139/B139-1</f>
        <v>3.0000000000000027E-2</v>
      </c>
    </row>
    <row r="140" spans="1:18">
      <c r="A140" s="1">
        <f>A139+7</f>
        <v>45382</v>
      </c>
      <c r="B140" s="17">
        <f>D139+H139-N139</f>
        <v>81247.320402621772</v>
      </c>
      <c r="C140" s="44">
        <f>(B140*required_return)</f>
        <v>2437.4196120786532</v>
      </c>
      <c r="D140" s="18">
        <f>B140+C140</f>
        <v>83684.740014700423</v>
      </c>
      <c r="E140" s="14">
        <f>B140/3000</f>
        <v>27.082440134207257</v>
      </c>
      <c r="F140" s="14">
        <f>E140</f>
        <v>27.082440134207257</v>
      </c>
      <c r="G140" s="52">
        <f t="shared" si="81"/>
        <v>89.999999999999915</v>
      </c>
      <c r="H140" s="19"/>
      <c r="I140" s="19"/>
      <c r="J140" s="18">
        <f>D140+H140-I140</f>
        <v>83684.740014700423</v>
      </c>
      <c r="K140" s="55">
        <f t="shared" si="82"/>
        <v>2.5000000000000001E-2</v>
      </c>
      <c r="L140" s="45"/>
      <c r="M140" s="47"/>
      <c r="N140" s="20"/>
      <c r="O140" s="18"/>
      <c r="P140" s="14">
        <f>P139+C140+H139</f>
        <v>83934.740014700423</v>
      </c>
      <c r="Q140" s="25">
        <f>(P140-(B108+SUM(H108:H139)))/(B108+SUM(H108:H139))</f>
        <v>1.22792488985796</v>
      </c>
      <c r="R140" s="25">
        <f t="shared" si="83"/>
        <v>3.0000000000000027E-2</v>
      </c>
    </row>
    <row r="141" spans="1:18" ht="15" thickBot="1">
      <c r="A141" s="1">
        <f>A140+7</f>
        <v>45389</v>
      </c>
      <c r="B141" s="17">
        <f>D140+H140-N140</f>
        <v>83684.740014700423</v>
      </c>
      <c r="C141" s="44">
        <f>(B141*required_return)</f>
        <v>2510.5422004410125</v>
      </c>
      <c r="D141" s="18">
        <f>B141+C141</f>
        <v>86195.282215141429</v>
      </c>
      <c r="E141" s="14">
        <f>B141/3000</f>
        <v>27.894913338233476</v>
      </c>
      <c r="F141" s="14">
        <f>E141</f>
        <v>27.894913338233476</v>
      </c>
      <c r="G141" s="52">
        <f t="shared" si="81"/>
        <v>89.999999999999773</v>
      </c>
      <c r="H141" s="19"/>
      <c r="I141" s="19"/>
      <c r="J141" s="18">
        <f>D141+H141-I141</f>
        <v>86195.282215141429</v>
      </c>
      <c r="K141" s="55">
        <f t="shared" si="82"/>
        <v>2.4999999999999998E-2</v>
      </c>
      <c r="L141" s="45"/>
      <c r="M141" s="47"/>
      <c r="N141" s="20"/>
      <c r="O141" s="18"/>
      <c r="P141" s="14">
        <f>P140+C141+H140</f>
        <v>86445.282215141429</v>
      </c>
      <c r="Q141" s="25">
        <f>(P141-(B108+SUM(H108:H140)))/(B108+SUM(H108:H140))</f>
        <v>1.2945635600250645</v>
      </c>
      <c r="R141" s="25">
        <f t="shared" si="83"/>
        <v>3.0000000000000027E-2</v>
      </c>
    </row>
    <row r="142" spans="1:18" ht="15" thickBot="1">
      <c r="A142" s="2"/>
      <c r="B142" s="3"/>
      <c r="C142" s="12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26"/>
      <c r="R142" s="26"/>
    </row>
    <row r="143" spans="1:18">
      <c r="A143" s="1">
        <f>A141+7</f>
        <v>45396</v>
      </c>
      <c r="B143" s="17">
        <f>D141+H141-N141</f>
        <v>86195.282215141429</v>
      </c>
      <c r="C143" s="44">
        <f>(B143*required_return)</f>
        <v>2585.8584664542427</v>
      </c>
      <c r="D143" s="14">
        <f>B143+C143</f>
        <v>88781.140681595673</v>
      </c>
      <c r="E143" s="14">
        <f>B143/3000</f>
        <v>28.731760738380476</v>
      </c>
      <c r="F143" s="14">
        <f>E143</f>
        <v>28.731760738380476</v>
      </c>
      <c r="G143" s="53">
        <f>(D143-B143)/F143</f>
        <v>90.000000000000014</v>
      </c>
      <c r="H143" s="19"/>
      <c r="I143" s="19"/>
      <c r="J143" s="14">
        <f>D143+H143-I143</f>
        <v>88781.140681595673</v>
      </c>
      <c r="K143" s="55">
        <f>E143*75/B143</f>
        <v>2.5000000000000001E-2</v>
      </c>
      <c r="L143" s="45"/>
      <c r="M143" s="47"/>
      <c r="N143" s="20"/>
      <c r="O143" s="18"/>
      <c r="P143" s="14">
        <f>P141+C143+H141</f>
        <v>89031.140681595673</v>
      </c>
      <c r="Q143" s="25">
        <f>(P143-(B108+SUM(H108:H141)))/(B108+SUM(H108:H141))</f>
        <v>1.3632013902971822</v>
      </c>
      <c r="R143" s="25">
        <f>D143/B143-1</f>
        <v>3.0000000000000027E-2</v>
      </c>
    </row>
    <row r="144" spans="1:18">
      <c r="A144" s="1">
        <f>A143+7</f>
        <v>45403</v>
      </c>
      <c r="B144" s="17">
        <f>D143+H143-N143</f>
        <v>88781.140681595673</v>
      </c>
      <c r="C144" s="44">
        <f>(B144*required_return)</f>
        <v>2663.4342204478703</v>
      </c>
      <c r="D144" s="18">
        <f>B144+C144</f>
        <v>91444.574902043547</v>
      </c>
      <c r="E144" s="14">
        <f>B144/3000</f>
        <v>29.593713560531892</v>
      </c>
      <c r="F144" s="14">
        <f>E144</f>
        <v>29.593713560531892</v>
      </c>
      <c r="G144" s="52">
        <f t="shared" ref="G144:G146" si="84">(D144-B144)/F144</f>
        <v>90.000000000000142</v>
      </c>
      <c r="H144" s="19"/>
      <c r="I144" s="19"/>
      <c r="J144" s="18">
        <f>D144+H144-I144</f>
        <v>91444.574902043547</v>
      </c>
      <c r="K144" s="55">
        <f t="shared" ref="K144:K146" si="85">E144*75/B144</f>
        <v>2.5000000000000001E-2</v>
      </c>
      <c r="L144" s="45"/>
      <c r="M144" s="47"/>
      <c r="N144" s="20"/>
      <c r="O144" s="18"/>
      <c r="P144" s="14">
        <f>P143+C144+H143</f>
        <v>91694.574902043547</v>
      </c>
      <c r="Q144" s="25">
        <f>(P144-(B108+SUM(H108:H143)))/(B108+SUM(H108:H143))</f>
        <v>1.4338983554774636</v>
      </c>
      <c r="R144" s="25">
        <f t="shared" ref="R144:R146" si="86">D144/B144-1</f>
        <v>3.0000000000000027E-2</v>
      </c>
    </row>
    <row r="145" spans="1:18">
      <c r="A145" s="1">
        <f>A144+7</f>
        <v>45410</v>
      </c>
      <c r="B145" s="17">
        <f>D144+H144-N144</f>
        <v>91444.574902043547</v>
      </c>
      <c r="C145" s="44">
        <f>(B145*required_return)</f>
        <v>2743.3372470613062</v>
      </c>
      <c r="D145" s="18">
        <f>B145+C145</f>
        <v>94187.912149104857</v>
      </c>
      <c r="E145" s="14">
        <f>B145/3000</f>
        <v>30.481524967347848</v>
      </c>
      <c r="F145" s="14">
        <f>E145</f>
        <v>30.481524967347848</v>
      </c>
      <c r="G145" s="52">
        <f t="shared" si="84"/>
        <v>90.000000000000128</v>
      </c>
      <c r="H145" s="19"/>
      <c r="I145" s="19"/>
      <c r="J145" s="18">
        <f>D145+H145-I145</f>
        <v>94187.912149104857</v>
      </c>
      <c r="K145" s="55">
        <f t="shared" si="85"/>
        <v>2.5000000000000001E-2</v>
      </c>
      <c r="L145" s="45"/>
      <c r="M145" s="47"/>
      <c r="N145" s="20"/>
      <c r="O145" s="18"/>
      <c r="P145" s="14">
        <f>P144+C145+H144</f>
        <v>94437.912149104857</v>
      </c>
      <c r="Q145" s="25">
        <f>(P145-(B108+SUM(H108:H144)))/(B108+SUM(H108:H144))</f>
        <v>1.5067162296131535</v>
      </c>
      <c r="R145" s="25">
        <f t="shared" si="86"/>
        <v>3.0000000000000027E-2</v>
      </c>
    </row>
    <row r="146" spans="1:18" ht="15" thickBot="1">
      <c r="A146" s="1">
        <f>A145+7</f>
        <v>45417</v>
      </c>
      <c r="B146" s="17">
        <f>D145+H145-N145</f>
        <v>94187.912149104857</v>
      </c>
      <c r="C146" s="44">
        <f>(B146*required_return)</f>
        <v>2825.6373644731457</v>
      </c>
      <c r="D146" s="18">
        <f>B146+C146</f>
        <v>97013.549513578007</v>
      </c>
      <c r="E146" s="14">
        <f>B146/3000</f>
        <v>31.395970716368286</v>
      </c>
      <c r="F146" s="14">
        <f>E146</f>
        <v>31.395970716368286</v>
      </c>
      <c r="G146" s="52">
        <f t="shared" si="84"/>
        <v>90.000000000000142</v>
      </c>
      <c r="H146" s="19"/>
      <c r="I146" s="19"/>
      <c r="J146" s="18">
        <f>D146+H146-I146</f>
        <v>97013.549513578007</v>
      </c>
      <c r="K146" s="55">
        <f t="shared" si="85"/>
        <v>2.4999999999999998E-2</v>
      </c>
      <c r="L146" s="45"/>
      <c r="M146" s="47"/>
      <c r="N146" s="20"/>
      <c r="O146" s="18"/>
      <c r="P146" s="14">
        <f>P145+C146+H145</f>
        <v>97263.549513578007</v>
      </c>
      <c r="Q146" s="25">
        <f>(P146-(B108+SUM(H108:H145)))/(B108+SUM(H108:H145))</f>
        <v>1.5817186399729142</v>
      </c>
      <c r="R146" s="25">
        <f t="shared" si="86"/>
        <v>3.0000000000000027E-2</v>
      </c>
    </row>
    <row r="147" spans="1:18" ht="15" thickBot="1">
      <c r="A147" s="2"/>
      <c r="B147" s="3"/>
      <c r="C147" s="12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26"/>
      <c r="R147" s="26"/>
    </row>
    <row r="148" spans="1:18">
      <c r="A148" s="1">
        <f>A146+7</f>
        <v>45424</v>
      </c>
      <c r="B148" s="17">
        <f>D146+H146-N146</f>
        <v>97013.549513578007</v>
      </c>
      <c r="C148" s="44">
        <f>(B148*required_return)</f>
        <v>2910.4064854073399</v>
      </c>
      <c r="D148" s="14">
        <f>B148+C148</f>
        <v>99923.955998985344</v>
      </c>
      <c r="E148" s="14">
        <f>B148/3000</f>
        <v>32.337849837859338</v>
      </c>
      <c r="F148" s="14">
        <f>E148</f>
        <v>32.337849837859338</v>
      </c>
      <c r="G148" s="53">
        <f>(D148-B148)/F148</f>
        <v>89.999999999999886</v>
      </c>
      <c r="H148" s="19"/>
      <c r="I148" s="19"/>
      <c r="J148" s="14">
        <f>D148+H148-I148</f>
        <v>99923.955998985344</v>
      </c>
      <c r="K148" s="55">
        <f>E148*75/B148</f>
        <v>2.5000000000000001E-2</v>
      </c>
      <c r="L148" s="45"/>
      <c r="M148" s="47"/>
      <c r="N148" s="20"/>
      <c r="O148" s="18"/>
      <c r="P148" s="14">
        <f>P146+C148+H146</f>
        <v>100173.95599898534</v>
      </c>
      <c r="Q148" s="25">
        <f>(P148-(B108+SUM(H108:H146)))/(B108+SUM(H108:H146))</f>
        <v>1.6589711226434674</v>
      </c>
      <c r="R148" s="25">
        <f>D148/B148-1</f>
        <v>3.0000000000000027E-2</v>
      </c>
    </row>
    <row r="149" spans="1:18">
      <c r="A149" s="1">
        <f>A148+7</f>
        <v>45431</v>
      </c>
      <c r="B149" s="17">
        <f>D148+H148-N148</f>
        <v>99923.955998985344</v>
      </c>
      <c r="C149" s="44">
        <f>(B149*required_return)</f>
        <v>2997.7186799695601</v>
      </c>
      <c r="D149" s="18">
        <f>B149+C149</f>
        <v>102921.67467895491</v>
      </c>
      <c r="E149" s="14">
        <f>B149/3000</f>
        <v>33.307985332995116</v>
      </c>
      <c r="F149" s="14">
        <f>E149</f>
        <v>33.307985332995116</v>
      </c>
      <c r="G149" s="52">
        <f t="shared" ref="G149:G151" si="87">(D149-B149)/F149</f>
        <v>90.000000000000071</v>
      </c>
      <c r="H149" s="19"/>
      <c r="I149" s="19"/>
      <c r="J149" s="18">
        <f>D149+H149-I149</f>
        <v>102921.67467895491</v>
      </c>
      <c r="K149" s="55">
        <f t="shared" ref="K149:K151" si="88">E149*75/B149</f>
        <v>2.5000000000000001E-2</v>
      </c>
      <c r="L149" s="45"/>
      <c r="M149" s="47"/>
      <c r="N149" s="20"/>
      <c r="O149" s="18"/>
      <c r="P149" s="14">
        <f>P148+C149+H148</f>
        <v>103171.67467895491</v>
      </c>
      <c r="Q149" s="25">
        <f>(P149-(B108+SUM(H108:H148)))/(B108+SUM(H108:H148))</f>
        <v>1.7385411797941372</v>
      </c>
      <c r="R149" s="25">
        <f t="shared" ref="R149:R151" si="89">D149/B149-1</f>
        <v>3.0000000000000027E-2</v>
      </c>
    </row>
    <row r="150" spans="1:18">
      <c r="A150" s="1">
        <f>A149+7</f>
        <v>45438</v>
      </c>
      <c r="B150" s="17">
        <f>D149+H149-N149</f>
        <v>102921.67467895491</v>
      </c>
      <c r="C150" s="44">
        <f>(B150*required_return)</f>
        <v>3087.6502403686472</v>
      </c>
      <c r="D150" s="18">
        <f>B150+C150</f>
        <v>106009.32491932355</v>
      </c>
      <c r="E150" s="14">
        <f>B150/3000</f>
        <v>34.307224892984969</v>
      </c>
      <c r="F150" s="14">
        <f>E150</f>
        <v>34.307224892984969</v>
      </c>
      <c r="G150" s="52">
        <f t="shared" si="87"/>
        <v>89.999999999999972</v>
      </c>
      <c r="H150" s="19"/>
      <c r="I150" s="19"/>
      <c r="J150" s="18">
        <f>D150+H150-I150</f>
        <v>106009.32491932355</v>
      </c>
      <c r="K150" s="55">
        <f t="shared" si="88"/>
        <v>2.5000000000000001E-2</v>
      </c>
      <c r="L150" s="45"/>
      <c r="M150" s="47"/>
      <c r="N150" s="20"/>
      <c r="O150" s="18"/>
      <c r="P150" s="14">
        <f>P149+C150+H149</f>
        <v>106259.32491932355</v>
      </c>
      <c r="Q150" s="25">
        <f>(P150-(B108+SUM(H108:H149)))/(B108+SUM(H108:H149))</f>
        <v>1.8204983386593274</v>
      </c>
      <c r="R150" s="25">
        <f t="shared" si="89"/>
        <v>3.0000000000000027E-2</v>
      </c>
    </row>
    <row r="151" spans="1:18" ht="15" thickBot="1">
      <c r="A151" s="1">
        <f>A150+7</f>
        <v>45445</v>
      </c>
      <c r="B151" s="17">
        <f>D150+H150-N150</f>
        <v>106009.32491932355</v>
      </c>
      <c r="C151" s="44">
        <f>(B151*required_return)</f>
        <v>3180.2797475797065</v>
      </c>
      <c r="D151" s="18">
        <f>B151+C151</f>
        <v>109189.60466690327</v>
      </c>
      <c r="E151" s="14">
        <f>B151/3000</f>
        <v>35.33644163977452</v>
      </c>
      <c r="F151" s="14">
        <f>E151</f>
        <v>35.33644163977452</v>
      </c>
      <c r="G151" s="52">
        <f t="shared" si="87"/>
        <v>90.000000000000156</v>
      </c>
      <c r="H151" s="19"/>
      <c r="I151" s="19"/>
      <c r="J151" s="18">
        <f>D151+H151-I151</f>
        <v>109189.60466690327</v>
      </c>
      <c r="K151" s="55">
        <f t="shared" si="88"/>
        <v>2.5000000000000001E-2</v>
      </c>
      <c r="L151" s="45"/>
      <c r="M151" s="47"/>
      <c r="N151" s="20"/>
      <c r="O151" s="18"/>
      <c r="P151" s="14">
        <f>P150+C151+H150</f>
        <v>109439.60466690327</v>
      </c>
      <c r="Q151" s="25">
        <f>(P151-(B108+SUM(H108:H150)))/(B108+SUM(H108:H150))</f>
        <v>1.9049142122904734</v>
      </c>
      <c r="R151" s="25">
        <f t="shared" si="89"/>
        <v>3.0000000000000027E-2</v>
      </c>
    </row>
    <row r="152" spans="1:18" ht="15" thickBot="1">
      <c r="A152" s="2"/>
      <c r="B152" s="3"/>
      <c r="C152" s="12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26"/>
      <c r="R152" s="26"/>
    </row>
    <row r="153" spans="1:18">
      <c r="A153" s="1">
        <f>A151+7</f>
        <v>45452</v>
      </c>
      <c r="B153" s="17">
        <f>D151+H151-N151</f>
        <v>109189.60466690327</v>
      </c>
      <c r="C153" s="44">
        <f>(B153*required_return)</f>
        <v>3275.6881400070979</v>
      </c>
      <c r="D153" s="14">
        <f>B153+C153</f>
        <v>112465.29280691037</v>
      </c>
      <c r="E153" s="14">
        <f>B153/3000</f>
        <v>36.396534888967757</v>
      </c>
      <c r="F153" s="14">
        <f>E153</f>
        <v>36.396534888967757</v>
      </c>
      <c r="G153" s="53">
        <f>(D153-B153)/F153</f>
        <v>90.000000000000043</v>
      </c>
      <c r="H153" s="19"/>
      <c r="I153" s="19"/>
      <c r="J153" s="14">
        <f>D153+H153-I153</f>
        <v>112465.29280691037</v>
      </c>
      <c r="K153" s="55">
        <f>E153*75/B153</f>
        <v>2.5000000000000001E-2</v>
      </c>
      <c r="L153" s="45"/>
      <c r="M153" s="47"/>
      <c r="N153" s="20"/>
      <c r="O153" s="18"/>
      <c r="P153" s="14">
        <f>P151+C153+H151</f>
        <v>112715.29280691037</v>
      </c>
      <c r="Q153" s="25">
        <f>(P153-(B108+SUM(H108:H151)))/(B108+SUM(H108:H151))</f>
        <v>1.991862562130553</v>
      </c>
      <c r="R153" s="25">
        <f>D153/B153-1</f>
        <v>3.0000000000000027E-2</v>
      </c>
    </row>
    <row r="154" spans="1:18">
      <c r="A154" s="1">
        <f>A153+7</f>
        <v>45459</v>
      </c>
      <c r="B154" s="17">
        <f>D153+H153-N153</f>
        <v>112465.29280691037</v>
      </c>
      <c r="C154" s="44">
        <f>(B154*required_return)</f>
        <v>3373.9587842073111</v>
      </c>
      <c r="D154" s="18">
        <f>B154+C154</f>
        <v>115839.25159111767</v>
      </c>
      <c r="E154" s="14">
        <f>B154/3000</f>
        <v>37.488430935636785</v>
      </c>
      <c r="F154" s="14">
        <f>E154</f>
        <v>37.488430935636785</v>
      </c>
      <c r="G154" s="52">
        <f t="shared" ref="G154:G156" si="90">(D154-B154)/F154</f>
        <v>89.999999999999943</v>
      </c>
      <c r="H154" s="19"/>
      <c r="I154" s="19"/>
      <c r="J154" s="18">
        <f>D154+H154-I154</f>
        <v>115839.25159111767</v>
      </c>
      <c r="K154" s="55">
        <f t="shared" ref="K154:K156" si="91">E154*75/B154</f>
        <v>2.4999999999999994E-2</v>
      </c>
      <c r="L154" s="45"/>
      <c r="M154" s="47"/>
      <c r="N154" s="20"/>
      <c r="O154" s="18"/>
      <c r="P154" s="14">
        <f>P153+C154+H153</f>
        <v>116089.25159111767</v>
      </c>
      <c r="Q154" s="25">
        <f>(P154-(B108+SUM(H108:H153)))/(B108+SUM(H108:H153))</f>
        <v>2.0814193624658359</v>
      </c>
      <c r="R154" s="25">
        <f t="shared" ref="R154:R156" si="92">D154/B154-1</f>
        <v>3.0000000000000027E-2</v>
      </c>
    </row>
    <row r="155" spans="1:18">
      <c r="A155" s="1">
        <f>A154+7</f>
        <v>45466</v>
      </c>
      <c r="B155" s="17">
        <f>D154+H154-N154</f>
        <v>115839.25159111767</v>
      </c>
      <c r="C155" s="44">
        <f>(B155*required_return)</f>
        <v>3475.17754773353</v>
      </c>
      <c r="D155" s="18">
        <f>B155+C155</f>
        <v>119314.42913885121</v>
      </c>
      <c r="E155" s="14">
        <f>B155/3000</f>
        <v>38.613083863705889</v>
      </c>
      <c r="F155" s="14">
        <f>E155</f>
        <v>38.613083863705889</v>
      </c>
      <c r="G155" s="52">
        <f t="shared" si="90"/>
        <v>90.000000000000057</v>
      </c>
      <c r="H155" s="19"/>
      <c r="I155" s="19"/>
      <c r="J155" s="18">
        <f>D155+H155-I155</f>
        <v>119314.42913885121</v>
      </c>
      <c r="K155" s="55">
        <f t="shared" si="91"/>
        <v>2.4999999999999998E-2</v>
      </c>
      <c r="L155" s="45"/>
      <c r="M155" s="47"/>
      <c r="N155" s="20"/>
      <c r="O155" s="18"/>
      <c r="P155" s="14">
        <f>P154+C155+H154</f>
        <v>119564.42913885121</v>
      </c>
      <c r="Q155" s="25">
        <f>(P155-(B108+SUM(H108:H154)))/(B108+SUM(H108:H154))</f>
        <v>2.1736628668111768</v>
      </c>
      <c r="R155" s="25">
        <f t="shared" si="92"/>
        <v>3.0000000000000027E-2</v>
      </c>
    </row>
    <row r="156" spans="1:18" ht="15" thickBot="1">
      <c r="A156" s="1">
        <f>A155+7</f>
        <v>45473</v>
      </c>
      <c r="B156" s="17">
        <f>D155+H155-N155</f>
        <v>119314.42913885121</v>
      </c>
      <c r="C156" s="44">
        <f>(B156*required_return)</f>
        <v>3579.4328741655358</v>
      </c>
      <c r="D156" s="18">
        <f>B156+C156</f>
        <v>122893.86201301674</v>
      </c>
      <c r="E156" s="14">
        <f>B156/3000</f>
        <v>39.77147637961707</v>
      </c>
      <c r="F156" s="14">
        <f>E156</f>
        <v>39.77147637961707</v>
      </c>
      <c r="G156" s="52">
        <f t="shared" si="90"/>
        <v>89.999999999999929</v>
      </c>
      <c r="H156" s="19"/>
      <c r="I156" s="19"/>
      <c r="J156" s="18">
        <f>D156+H156-I156</f>
        <v>122893.86201301674</v>
      </c>
      <c r="K156" s="55">
        <f t="shared" si="91"/>
        <v>2.5000000000000001E-2</v>
      </c>
      <c r="L156" s="45"/>
      <c r="M156" s="48"/>
      <c r="N156" s="20"/>
      <c r="O156" s="18"/>
      <c r="P156" s="14">
        <f>P155+C156+H155</f>
        <v>123143.86201301674</v>
      </c>
      <c r="Q156" s="25">
        <f>(P156-(B108+SUM(H108:H155)))/(B108+SUM(H108:H155))</f>
        <v>2.2686736762868778</v>
      </c>
      <c r="R156" s="25">
        <f t="shared" si="92"/>
        <v>3.0000000000000027E-2</v>
      </c>
    </row>
    <row r="157" spans="1:18" ht="15" thickBot="1">
      <c r="A157" s="2"/>
      <c r="B157" s="3"/>
      <c r="C157" s="12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26"/>
      <c r="R157" s="26"/>
    </row>
    <row r="158" spans="1:18">
      <c r="A158" s="1">
        <f>A156+7</f>
        <v>45480</v>
      </c>
      <c r="B158" s="17">
        <f>D156+H156-N156</f>
        <v>122893.86201301674</v>
      </c>
      <c r="C158" s="44">
        <f>(B158*required_return)</f>
        <v>3686.8158603905022</v>
      </c>
      <c r="D158" s="14">
        <f>B158+C158</f>
        <v>126580.67787340724</v>
      </c>
      <c r="E158" s="14">
        <f>B158/3000</f>
        <v>40.964620671005584</v>
      </c>
      <c r="F158" s="14">
        <f>E158</f>
        <v>40.964620671005584</v>
      </c>
      <c r="G158" s="53">
        <f>(D158-B158)/F158</f>
        <v>90.000000000000014</v>
      </c>
      <c r="H158" s="19"/>
      <c r="I158" s="19"/>
      <c r="J158" s="14">
        <f>D158+H158-I158</f>
        <v>126580.67787340724</v>
      </c>
      <c r="K158" s="55">
        <f>E158*75/B158</f>
        <v>2.5000000000000001E-2</v>
      </c>
      <c r="L158" s="45"/>
      <c r="M158" s="47"/>
      <c r="N158" s="20"/>
      <c r="O158" s="18"/>
      <c r="P158" s="14">
        <f>P156+C158+H156</f>
        <v>126830.67787340724</v>
      </c>
      <c r="Q158" s="25">
        <f>(P158-(B108+SUM(H108:H156)))/(B108+SUM(H108:H156))</f>
        <v>2.3665348100468497</v>
      </c>
      <c r="R158" s="25">
        <f>D158/B158-1</f>
        <v>3.0000000000000027E-2</v>
      </c>
    </row>
    <row r="159" spans="1:18">
      <c r="A159" s="1">
        <f>A158+7</f>
        <v>45487</v>
      </c>
      <c r="B159" s="17">
        <f>D158+H158-N158</f>
        <v>126580.67787340724</v>
      </c>
      <c r="C159" s="44">
        <f>(B159*required_return)</f>
        <v>3797.4203362022172</v>
      </c>
      <c r="D159" s="18">
        <f>B159+C159</f>
        <v>130378.09820960947</v>
      </c>
      <c r="E159" s="14">
        <f>B159/3000</f>
        <v>42.193559291135749</v>
      </c>
      <c r="F159" s="14">
        <f>E159</f>
        <v>42.193559291135749</v>
      </c>
      <c r="G159" s="52">
        <f t="shared" ref="G159:G161" si="93">(D159-B159)/F159</f>
        <v>90.000000000000142</v>
      </c>
      <c r="H159" s="19"/>
      <c r="I159" s="19"/>
      <c r="J159" s="18">
        <f>D159+H159-I159</f>
        <v>130378.09820960947</v>
      </c>
      <c r="K159" s="55">
        <f t="shared" ref="K159:K161" si="94">E159*75/B159</f>
        <v>2.4999999999999998E-2</v>
      </c>
      <c r="L159" s="45"/>
      <c r="M159" s="47"/>
      <c r="N159" s="20"/>
      <c r="O159" s="18"/>
      <c r="P159" s="14">
        <f>P158+C159+H158</f>
        <v>130628.09820960947</v>
      </c>
      <c r="Q159" s="25">
        <f>(P159-(B108+SUM(H108:H158)))/(B108+SUM(H108:H158))</f>
        <v>2.4673317778196213</v>
      </c>
      <c r="R159" s="25">
        <f t="shared" ref="R159:R161" si="95">D159/B159-1</f>
        <v>3.0000000000000027E-2</v>
      </c>
    </row>
    <row r="160" spans="1:18">
      <c r="A160" s="1">
        <f>A159+7</f>
        <v>45494</v>
      </c>
      <c r="B160" s="17">
        <f>D159+H159-N159</f>
        <v>130378.09820960947</v>
      </c>
      <c r="C160" s="44">
        <f>(B160*required_return)</f>
        <v>3911.3429462882837</v>
      </c>
      <c r="D160" s="18">
        <f>B160+C160</f>
        <v>134289.44115589774</v>
      </c>
      <c r="E160" s="14">
        <f>B160/3000</f>
        <v>43.459366069869823</v>
      </c>
      <c r="F160" s="14">
        <f>E160</f>
        <v>43.459366069869823</v>
      </c>
      <c r="G160" s="52">
        <f t="shared" si="93"/>
        <v>89.999999999999858</v>
      </c>
      <c r="H160" s="19"/>
      <c r="I160" s="19"/>
      <c r="J160" s="18">
        <f>D160+H160-I160</f>
        <v>134289.44115589774</v>
      </c>
      <c r="K160" s="55">
        <f t="shared" si="94"/>
        <v>2.5000000000000001E-2</v>
      </c>
      <c r="L160" s="45"/>
      <c r="M160" s="47"/>
      <c r="N160" s="20"/>
      <c r="O160" s="18"/>
      <c r="P160" s="14">
        <f>P159+C160+H159</f>
        <v>134539.44115589774</v>
      </c>
      <c r="Q160" s="25">
        <f>(P160-(B108+SUM(H108:H159)))/(B108+SUM(H108:H159))</f>
        <v>2.5711526546255761</v>
      </c>
      <c r="R160" s="25">
        <f t="shared" si="95"/>
        <v>3.0000000000000027E-2</v>
      </c>
    </row>
    <row r="161" spans="1:18" ht="15" thickBot="1">
      <c r="A161" s="1">
        <f>A160+7</f>
        <v>45501</v>
      </c>
      <c r="B161" s="17">
        <f>D160+H160-N160</f>
        <v>134289.44115589774</v>
      </c>
      <c r="C161" s="44">
        <f>(B161*required_return)</f>
        <v>4028.683234676932</v>
      </c>
      <c r="D161" s="18">
        <f>B161+C161</f>
        <v>138318.12439057467</v>
      </c>
      <c r="E161" s="14">
        <f>B161/3000</f>
        <v>44.763147051965916</v>
      </c>
      <c r="F161" s="14">
        <f>E161</f>
        <v>44.763147051965916</v>
      </c>
      <c r="G161" s="52">
        <f t="shared" si="93"/>
        <v>89.999999999999773</v>
      </c>
      <c r="H161" s="19"/>
      <c r="I161" s="19"/>
      <c r="J161" s="18">
        <f>D161+H161-I161</f>
        <v>138318.12439057467</v>
      </c>
      <c r="K161" s="55">
        <f t="shared" si="94"/>
        <v>2.5000000000000001E-2</v>
      </c>
      <c r="L161" s="45"/>
      <c r="M161" s="48"/>
      <c r="N161" s="20"/>
      <c r="O161" s="18"/>
      <c r="P161" s="14">
        <f>P160+C161+H160</f>
        <v>138568.12439057467</v>
      </c>
      <c r="Q161" s="25">
        <f>(P161-(B108+SUM(H108:H160)))/(B108+SUM(H108:H160))</f>
        <v>2.6780881577357087</v>
      </c>
      <c r="R161" s="25">
        <f t="shared" si="95"/>
        <v>3.0000000000000027E-2</v>
      </c>
    </row>
    <row r="162" spans="1:18" ht="15" thickBot="1">
      <c r="A162" s="2"/>
      <c r="B162" s="3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26"/>
      <c r="R162" s="26"/>
    </row>
    <row r="163" spans="1:18">
      <c r="A163" s="1">
        <f>A161+7</f>
        <v>45508</v>
      </c>
      <c r="B163" s="17">
        <f>D161+H161-N161</f>
        <v>138318.12439057467</v>
      </c>
      <c r="C163" s="44">
        <f>(B163*required_return)</f>
        <v>4149.54373171724</v>
      </c>
      <c r="D163" s="14">
        <f>B163+C163</f>
        <v>142467.66812229191</v>
      </c>
      <c r="E163" s="14">
        <f>B163/3000</f>
        <v>46.106041463524889</v>
      </c>
      <c r="F163" s="14">
        <f>E163</f>
        <v>46.106041463524889</v>
      </c>
      <c r="G163" s="53">
        <f>(D163-B163)/F163</f>
        <v>90.000000000000156</v>
      </c>
      <c r="H163" s="19"/>
      <c r="I163" s="19"/>
      <c r="J163" s="14">
        <f>D163+H163-I163</f>
        <v>142467.66812229191</v>
      </c>
      <c r="K163" s="55">
        <f>E163*75/B163</f>
        <v>2.5000000000000001E-2</v>
      </c>
      <c r="L163" s="45"/>
      <c r="M163" s="47"/>
      <c r="N163" s="20"/>
      <c r="O163" s="18"/>
      <c r="P163" s="14">
        <f>P161+C163+H161</f>
        <v>142717.66812229191</v>
      </c>
      <c r="Q163" s="25">
        <f>(P163-(B108+SUM(H108:H161)))/(B108+SUM(H108:H161))</f>
        <v>2.7882317259391463</v>
      </c>
      <c r="R163" s="25">
        <f>D163/B163-1</f>
        <v>3.0000000000000027E-2</v>
      </c>
    </row>
    <row r="164" spans="1:18">
      <c r="A164" s="1">
        <f>A163+7</f>
        <v>45515</v>
      </c>
      <c r="B164" s="17">
        <f>D163+H163-N163</f>
        <v>142467.66812229191</v>
      </c>
      <c r="C164" s="44">
        <f>(B164*required_return)</f>
        <v>4274.0300436687576</v>
      </c>
      <c r="D164" s="18">
        <f>B164+C164</f>
        <v>146741.69816596067</v>
      </c>
      <c r="E164" s="14">
        <f>B164/3000</f>
        <v>47.489222707430635</v>
      </c>
      <c r="F164" s="14">
        <f>E164</f>
        <v>47.489222707430635</v>
      </c>
      <c r="G164" s="52">
        <f t="shared" ref="G164:G166" si="96">(D164-B164)/F164</f>
        <v>89.999999999999929</v>
      </c>
      <c r="H164" s="19"/>
      <c r="I164" s="19"/>
      <c r="J164" s="18">
        <f>D164+H164-I164</f>
        <v>146741.69816596067</v>
      </c>
      <c r="K164" s="55">
        <f t="shared" ref="K164:K166" si="97">E164*75/B164</f>
        <v>2.4999999999999998E-2</v>
      </c>
      <c r="L164" s="45"/>
      <c r="M164" s="47"/>
      <c r="N164" s="20"/>
      <c r="O164" s="18"/>
      <c r="P164" s="14">
        <f>P163+C164+H163</f>
        <v>146991.69816596067</v>
      </c>
      <c r="Q164" s="25">
        <f>(P164-(B108+SUM(H108:H163)))/(B108+SUM(H108:H163))</f>
        <v>2.9016796011886865</v>
      </c>
      <c r="R164" s="25">
        <f t="shared" ref="R164:R166" si="98">D164/B164-1</f>
        <v>3.0000000000000027E-2</v>
      </c>
    </row>
    <row r="165" spans="1:18">
      <c r="A165" s="1">
        <f>A164+7</f>
        <v>45522</v>
      </c>
      <c r="B165" s="17">
        <f>D164+H164-N164</f>
        <v>146741.69816596067</v>
      </c>
      <c r="C165" s="44">
        <f>(B165*required_return)</f>
        <v>4402.2509449788195</v>
      </c>
      <c r="D165" s="18">
        <f>B165+C165</f>
        <v>151143.94911093949</v>
      </c>
      <c r="E165" s="14">
        <f>B165/3000</f>
        <v>48.913899388653554</v>
      </c>
      <c r="F165" s="14">
        <f>E165</f>
        <v>48.913899388653554</v>
      </c>
      <c r="G165" s="52">
        <f t="shared" si="96"/>
        <v>89.999999999999986</v>
      </c>
      <c r="H165" s="19"/>
      <c r="I165" s="19"/>
      <c r="J165" s="18">
        <f>D165+H165-I165</f>
        <v>151143.94911093949</v>
      </c>
      <c r="K165" s="55">
        <f t="shared" si="97"/>
        <v>2.4999999999999998E-2</v>
      </c>
      <c r="L165" s="45"/>
      <c r="M165" s="47"/>
      <c r="N165" s="20"/>
      <c r="O165" s="18"/>
      <c r="P165" s="14">
        <f>P164+C165+H164</f>
        <v>151393.94911093949</v>
      </c>
      <c r="Q165" s="25">
        <f>(P165-(B108+SUM(H108:H164)))/(B108+SUM(H108:H164))</f>
        <v>3.0185309126957129</v>
      </c>
      <c r="R165" s="25">
        <f t="shared" si="98"/>
        <v>3.0000000000000027E-2</v>
      </c>
    </row>
    <row r="166" spans="1:18" ht="15" thickBot="1">
      <c r="A166" s="1">
        <f>A165+7</f>
        <v>45529</v>
      </c>
      <c r="B166" s="17">
        <f>D165+H165-N165</f>
        <v>151143.94911093949</v>
      </c>
      <c r="C166" s="44">
        <f>(B166*required_return)</f>
        <v>4534.3184733281842</v>
      </c>
      <c r="D166" s="18">
        <f>B166+C166</f>
        <v>155678.26758426768</v>
      </c>
      <c r="E166" s="14">
        <f>B166/3000</f>
        <v>50.381316370313165</v>
      </c>
      <c r="F166" s="14">
        <f>E166</f>
        <v>50.381316370313165</v>
      </c>
      <c r="G166" s="52">
        <f t="shared" si="96"/>
        <v>90.000000000000227</v>
      </c>
      <c r="H166" s="19"/>
      <c r="I166" s="19"/>
      <c r="J166" s="18">
        <f>D166+H166-I166</f>
        <v>155678.26758426768</v>
      </c>
      <c r="K166" s="55">
        <f t="shared" si="97"/>
        <v>2.5000000000000001E-2</v>
      </c>
      <c r="L166" s="45"/>
      <c r="M166" s="48"/>
      <c r="N166" s="20"/>
      <c r="O166" s="18"/>
      <c r="P166" s="14">
        <f>P165+C166+H165</f>
        <v>155928.26758426768</v>
      </c>
      <c r="Q166" s="25">
        <f>(P166-(B108+SUM(H108:H165)))/(B108+SUM(H108:H165))</f>
        <v>3.1388877635479506</v>
      </c>
      <c r="R166" s="25">
        <f t="shared" si="98"/>
        <v>3.0000000000000027E-2</v>
      </c>
    </row>
    <row r="167" spans="1:18" ht="15" thickBot="1">
      <c r="A167" s="2"/>
      <c r="B167" s="3"/>
      <c r="C167" s="12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26"/>
      <c r="R167" s="26"/>
    </row>
    <row r="168" spans="1:18">
      <c r="A168" s="1">
        <f>A166+7</f>
        <v>45536</v>
      </c>
      <c r="B168" s="17">
        <f>D166+H166-N166</f>
        <v>155678.26758426768</v>
      </c>
      <c r="C168" s="44">
        <f>(B168*required_return)</f>
        <v>4670.3480275280299</v>
      </c>
      <c r="D168" s="14">
        <f>B168+C168</f>
        <v>160348.61561179571</v>
      </c>
      <c r="E168" s="14">
        <f>B168/3000</f>
        <v>51.892755861422565</v>
      </c>
      <c r="F168" s="14">
        <f>E168</f>
        <v>51.892755861422565</v>
      </c>
      <c r="G168" s="53">
        <f>(D168-B168)/F168</f>
        <v>90</v>
      </c>
      <c r="H168" s="19"/>
      <c r="I168" s="19"/>
      <c r="J168" s="14">
        <f>D168+H168-I168</f>
        <v>160348.61561179571</v>
      </c>
      <c r="K168" s="55">
        <f>E168*75/B168</f>
        <v>2.5000000000000001E-2</v>
      </c>
      <c r="L168" s="45"/>
      <c r="M168" s="47"/>
      <c r="N168" s="20"/>
      <c r="O168" s="18"/>
      <c r="P168" s="14">
        <f>P166+C168+H166</f>
        <v>160598.61561179571</v>
      </c>
      <c r="Q168" s="25">
        <f>(P168-(B108+SUM(H108:H166)))/(B108+SUM(H108:H166))</f>
        <v>3.2628553199257548</v>
      </c>
      <c r="R168" s="25">
        <f>D168/B168-1</f>
        <v>3.0000000000000027E-2</v>
      </c>
    </row>
    <row r="169" spans="1:18">
      <c r="A169" s="1">
        <f>A168+7</f>
        <v>45543</v>
      </c>
      <c r="B169" s="17">
        <f>D168+H168-N168</f>
        <v>160348.61561179571</v>
      </c>
      <c r="C169" s="44">
        <f>(B169*required_return)</f>
        <v>4810.4584683538715</v>
      </c>
      <c r="D169" s="18">
        <f>B169+C169</f>
        <v>165159.07408014958</v>
      </c>
      <c r="E169" s="14">
        <f>B169/3000</f>
        <v>53.449538537265241</v>
      </c>
      <c r="F169" s="14">
        <f>E169</f>
        <v>53.449538537265241</v>
      </c>
      <c r="G169" s="52">
        <f t="shared" ref="G169:G171" si="99">(D169-B169)/F169</f>
        <v>89.999999999999986</v>
      </c>
      <c r="H169" s="19"/>
      <c r="I169" s="19"/>
      <c r="J169" s="18">
        <f>D169+H169-I169</f>
        <v>165159.07408014958</v>
      </c>
      <c r="K169" s="55">
        <f t="shared" ref="K169:K171" si="100">E169*75/B169</f>
        <v>2.5000000000000001E-2</v>
      </c>
      <c r="L169" s="45"/>
      <c r="M169" s="47"/>
      <c r="N169" s="20"/>
      <c r="O169" s="18"/>
      <c r="P169" s="14">
        <f>P168+C169+H168</f>
        <v>165409.07408014958</v>
      </c>
      <c r="Q169" s="25">
        <f>(P169-(B108+SUM(H108:H168)))/(B108+SUM(H108:H168))</f>
        <v>3.3905419029948933</v>
      </c>
      <c r="R169" s="25">
        <f t="shared" ref="R169:R171" si="101">D169/B169-1</f>
        <v>3.0000000000000027E-2</v>
      </c>
    </row>
    <row r="170" spans="1:18">
      <c r="A170" s="1">
        <f>A169+7</f>
        <v>45550</v>
      </c>
      <c r="B170" s="17">
        <f>D169+H169-N169</f>
        <v>165159.07408014958</v>
      </c>
      <c r="C170" s="44">
        <f>(B170*required_return)</f>
        <v>4954.7722224044874</v>
      </c>
      <c r="D170" s="18">
        <f>B170+C170</f>
        <v>170113.84630255407</v>
      </c>
      <c r="E170" s="14">
        <f>B170/3000</f>
        <v>55.053024693383193</v>
      </c>
      <c r="F170" s="14">
        <f>E170</f>
        <v>55.053024693383193</v>
      </c>
      <c r="G170" s="52">
        <f t="shared" si="99"/>
        <v>89.999999999999943</v>
      </c>
      <c r="H170" s="19"/>
      <c r="I170" s="19"/>
      <c r="J170" s="18">
        <f>D170+H170-I170</f>
        <v>170113.84630255407</v>
      </c>
      <c r="K170" s="55">
        <f t="shared" si="100"/>
        <v>2.5000000000000001E-2</v>
      </c>
      <c r="L170" s="45"/>
      <c r="M170" s="47"/>
      <c r="N170" s="20"/>
      <c r="O170" s="18"/>
      <c r="P170" s="14">
        <f>P169+C170+H169</f>
        <v>170363.84630255407</v>
      </c>
      <c r="Q170" s="25">
        <f>(P170-(B108+SUM(H108:H169)))/(B108+SUM(H108:H169))</f>
        <v>3.5220590835561061</v>
      </c>
      <c r="R170" s="25">
        <f t="shared" si="101"/>
        <v>3.0000000000000027E-2</v>
      </c>
    </row>
    <row r="171" spans="1:18" ht="15" thickBot="1">
      <c r="A171" s="5">
        <f>A170+7</f>
        <v>45557</v>
      </c>
      <c r="B171" s="17">
        <f>D170+H170-N170</f>
        <v>170113.84630255407</v>
      </c>
      <c r="C171" s="44">
        <f>(B171*required_return)</f>
        <v>5103.415389076622</v>
      </c>
      <c r="D171" s="18">
        <f>B171+C171</f>
        <v>175217.2616916307</v>
      </c>
      <c r="E171" s="14">
        <f>B171/3000</f>
        <v>56.704615434184689</v>
      </c>
      <c r="F171" s="14">
        <f>E171</f>
        <v>56.704615434184689</v>
      </c>
      <c r="G171" s="52">
        <f t="shared" si="99"/>
        <v>90.000000000000171</v>
      </c>
      <c r="H171" s="19"/>
      <c r="I171" s="19"/>
      <c r="J171" s="18">
        <f>D171+H171-I171</f>
        <v>175217.2616916307</v>
      </c>
      <c r="K171" s="55">
        <f t="shared" si="100"/>
        <v>2.5000000000000001E-2</v>
      </c>
      <c r="L171" s="45"/>
      <c r="M171" s="48"/>
      <c r="N171" s="20"/>
      <c r="O171" s="18"/>
      <c r="P171" s="14">
        <f>P170+C171+H170</f>
        <v>175467.2616916307</v>
      </c>
      <c r="Q171" s="25">
        <f>(P171-(B108+SUM(H108:H170)))/(B108+SUM(H108:H170))</f>
        <v>3.657521779534155</v>
      </c>
      <c r="R171" s="25">
        <f t="shared" si="101"/>
        <v>3.0000000000000027E-2</v>
      </c>
    </row>
    <row r="172" spans="1:18" ht="15" thickBot="1">
      <c r="A172" s="2"/>
      <c r="B172" s="3"/>
      <c r="C172" s="12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26"/>
      <c r="R172" s="26"/>
    </row>
    <row r="173" spans="1:18">
      <c r="A173" s="1">
        <f>A171+7</f>
        <v>45564</v>
      </c>
      <c r="B173" s="17">
        <f>D171+H171-N171</f>
        <v>175217.2616916307</v>
      </c>
      <c r="C173" s="44">
        <f>(B173*required_return)</f>
        <v>5256.5178507489209</v>
      </c>
      <c r="D173" s="14">
        <f>B173+C173</f>
        <v>180473.77954237963</v>
      </c>
      <c r="E173" s="14">
        <f>B173/3000</f>
        <v>58.405753897210232</v>
      </c>
      <c r="F173" s="14">
        <f>E173</f>
        <v>58.405753897210232</v>
      </c>
      <c r="G173" s="53">
        <f>(D173-B173)/F173</f>
        <v>90.000000000000199</v>
      </c>
      <c r="H173" s="19"/>
      <c r="I173" s="19"/>
      <c r="J173" s="14">
        <f>D173+H173-I173</f>
        <v>180473.77954237963</v>
      </c>
      <c r="K173" s="55">
        <f>E173*75/B173</f>
        <v>2.5000000000000001E-2</v>
      </c>
      <c r="L173" s="45"/>
      <c r="M173" s="47"/>
      <c r="N173" s="20"/>
      <c r="O173" s="18"/>
      <c r="P173" s="14">
        <f>P171+C173+H171</f>
        <v>180723.77954237963</v>
      </c>
      <c r="Q173" s="25">
        <f>(P173-(B108+SUM(H108:H171)))/(B108+SUM(H108:H171))</f>
        <v>3.7970483563915458</v>
      </c>
      <c r="R173" s="25">
        <f>D173/B173-1</f>
        <v>3.0000000000000027E-2</v>
      </c>
    </row>
    <row r="174" spans="1:18">
      <c r="A174" s="1">
        <f>A173+7</f>
        <v>45571</v>
      </c>
      <c r="B174" s="17">
        <f>D173+H173-N173</f>
        <v>180473.77954237963</v>
      </c>
      <c r="C174" s="44">
        <f>(B174*required_return)</f>
        <v>5414.213386271389</v>
      </c>
      <c r="D174" s="18">
        <f>B174+C174</f>
        <v>185887.99292865102</v>
      </c>
      <c r="E174" s="14">
        <f>B174/3000</f>
        <v>60.157926514126544</v>
      </c>
      <c r="F174" s="14">
        <f>E174</f>
        <v>60.157926514126544</v>
      </c>
      <c r="G174" s="52">
        <f t="shared" ref="G174:G176" si="102">(D174-B174)/F174</f>
        <v>89.999999999999886</v>
      </c>
      <c r="H174" s="19"/>
      <c r="I174" s="19"/>
      <c r="J174" s="18">
        <f>D174+H174-I174</f>
        <v>185887.99292865102</v>
      </c>
      <c r="K174" s="55">
        <f t="shared" ref="K174:K176" si="103">E174*75/B174</f>
        <v>2.5000000000000001E-2</v>
      </c>
      <c r="L174" s="45"/>
      <c r="M174" s="47"/>
      <c r="N174" s="20"/>
      <c r="O174" s="18"/>
      <c r="P174" s="14">
        <f>P173+C174+H173</f>
        <v>186137.99292865102</v>
      </c>
      <c r="Q174" s="25">
        <f>(P174-(B108+SUM(H108:H173)))/(B108+SUM(H108:H173))</f>
        <v>3.9407607305546581</v>
      </c>
      <c r="R174" s="25">
        <f t="shared" ref="R174:R176" si="104">D174/B174-1</f>
        <v>3.0000000000000027E-2</v>
      </c>
    </row>
    <row r="175" spans="1:18">
      <c r="A175" s="1">
        <f>A174+7</f>
        <v>45578</v>
      </c>
      <c r="B175" s="17">
        <f>D174+H174-N174</f>
        <v>185887.99292865102</v>
      </c>
      <c r="C175" s="44">
        <f>(B175*required_return)</f>
        <v>5576.6397878595299</v>
      </c>
      <c r="D175" s="18">
        <f>B175+C175</f>
        <v>191464.63271651053</v>
      </c>
      <c r="E175" s="14">
        <f>B175/3000</f>
        <v>61.962664309550341</v>
      </c>
      <c r="F175" s="14">
        <f>E175</f>
        <v>61.962664309550341</v>
      </c>
      <c r="G175" s="52">
        <f t="shared" si="102"/>
        <v>89.999999999999773</v>
      </c>
      <c r="H175" s="19"/>
      <c r="I175" s="19"/>
      <c r="J175" s="18">
        <f>D175+H175-I175</f>
        <v>191464.63271651053</v>
      </c>
      <c r="K175" s="55">
        <f t="shared" si="103"/>
        <v>2.5000000000000001E-2</v>
      </c>
      <c r="L175" s="45"/>
      <c r="M175" s="47"/>
      <c r="N175" s="20"/>
      <c r="O175" s="18"/>
      <c r="P175" s="14">
        <f>P174+C175+H174</f>
        <v>191714.63271651053</v>
      </c>
      <c r="Q175" s="25">
        <f>(P175-(B108+SUM(H108:H174)))/(B108+SUM(H108:H174))</f>
        <v>4.0887844759426635</v>
      </c>
      <c r="R175" s="25">
        <f t="shared" si="104"/>
        <v>3.0000000000000027E-2</v>
      </c>
    </row>
    <row r="176" spans="1:18" ht="15" thickBot="1">
      <c r="A176" s="5">
        <f>A175+7</f>
        <v>45585</v>
      </c>
      <c r="B176" s="17">
        <f>D175+H175-N175</f>
        <v>191464.63271651053</v>
      </c>
      <c r="C176" s="44">
        <f>(B176*required_return)</f>
        <v>5743.9389814953156</v>
      </c>
      <c r="D176" s="18">
        <f>B176+C176</f>
        <v>197208.57169800584</v>
      </c>
      <c r="E176" s="14">
        <f>B176/3000</f>
        <v>63.821544238836843</v>
      </c>
      <c r="F176" s="14">
        <f>E176</f>
        <v>63.821544238836843</v>
      </c>
      <c r="G176" s="52">
        <f t="shared" si="102"/>
        <v>89.999999999999801</v>
      </c>
      <c r="H176" s="19"/>
      <c r="I176" s="19"/>
      <c r="J176" s="18">
        <f>D176+H176-I176</f>
        <v>197208.57169800584</v>
      </c>
      <c r="K176" s="55">
        <f t="shared" si="103"/>
        <v>2.5000000000000001E-2</v>
      </c>
      <c r="L176" s="45"/>
      <c r="M176" s="48"/>
      <c r="N176" s="20"/>
      <c r="O176" s="18"/>
      <c r="P176" s="14">
        <f>P175+C176+H175</f>
        <v>197458.57169800584</v>
      </c>
      <c r="Q176" s="25">
        <f>(P176-(B108+SUM(H108:H175)))/(B108+SUM(H108:H175))</f>
        <v>4.2412489336923089</v>
      </c>
      <c r="R176" s="25">
        <f t="shared" si="104"/>
        <v>3.0000000000000027E-2</v>
      </c>
    </row>
    <row r="177" spans="1:18" ht="15" thickBot="1">
      <c r="A177" s="2"/>
      <c r="B177" s="3"/>
      <c r="C177" s="12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26"/>
      <c r="R177" s="26"/>
    </row>
    <row r="178" spans="1:18">
      <c r="A178" s="1">
        <f>A176+7</f>
        <v>45592</v>
      </c>
      <c r="B178" s="17">
        <f>D176+H176-N176</f>
        <v>197208.57169800584</v>
      </c>
      <c r="C178" s="44">
        <f>(B178*required_return)</f>
        <v>5916.2571509401751</v>
      </c>
      <c r="D178" s="14">
        <f>B178+C178</f>
        <v>203124.82884894602</v>
      </c>
      <c r="E178" s="14">
        <f>B178/3000</f>
        <v>65.736190566001952</v>
      </c>
      <c r="F178" s="14">
        <f>E178</f>
        <v>65.736190566001952</v>
      </c>
      <c r="G178" s="53">
        <f>(D178-B178)/F178</f>
        <v>90.000000000000213</v>
      </c>
      <c r="H178" s="19"/>
      <c r="I178" s="19"/>
      <c r="J178" s="14">
        <f>D178+H178-I178</f>
        <v>203124.82884894602</v>
      </c>
      <c r="K178" s="55">
        <f>E178*75/B178</f>
        <v>2.5000000000000005E-2</v>
      </c>
      <c r="L178" s="45"/>
      <c r="M178" s="47"/>
      <c r="N178" s="31"/>
      <c r="O178" s="32"/>
      <c r="P178" s="14">
        <f>P176+C178+H176</f>
        <v>203374.82884894602</v>
      </c>
      <c r="Q178" s="25">
        <f>(P178-(B108+SUM(H108:H176)))/(B108+SUM(H108:H176))</f>
        <v>4.3982873251744445</v>
      </c>
      <c r="R178" s="25">
        <f>D178/B178-1</f>
        <v>3.0000000000000027E-2</v>
      </c>
    </row>
    <row r="179" spans="1:18">
      <c r="A179" s="1">
        <f>A178+7</f>
        <v>45599</v>
      </c>
      <c r="B179" s="17">
        <f>D178+H178-N178</f>
        <v>203124.82884894602</v>
      </c>
      <c r="C179" s="44">
        <f>(B179*required_return)</f>
        <v>6093.7448654683803</v>
      </c>
      <c r="D179" s="18">
        <f>B179+C179</f>
        <v>209218.57371441441</v>
      </c>
      <c r="E179" s="14">
        <f>B179/3000</f>
        <v>67.708276282982013</v>
      </c>
      <c r="F179" s="14">
        <f>E179</f>
        <v>67.708276282982013</v>
      </c>
      <c r="G179" s="52">
        <f t="shared" ref="G179:G181" si="105">(D179-B179)/F179</f>
        <v>90.000000000000028</v>
      </c>
      <c r="H179" s="19"/>
      <c r="I179" s="19"/>
      <c r="J179" s="18">
        <f>D179+H179-I179</f>
        <v>209218.57371441441</v>
      </c>
      <c r="K179" s="55">
        <f t="shared" ref="K179:K181" si="106">E179*75/B179</f>
        <v>2.5000000000000005E-2</v>
      </c>
      <c r="L179" s="45"/>
      <c r="M179" s="47"/>
      <c r="N179" s="20"/>
      <c r="O179" s="18"/>
      <c r="P179" s="14">
        <f>P178+C179+H178</f>
        <v>209468.57371441441</v>
      </c>
      <c r="Q179" s="25">
        <f>(P179-(B108+SUM(H108:H178)))/(B108+SUM(H108:H178))</f>
        <v>4.5600368684010437</v>
      </c>
      <c r="R179" s="25">
        <f t="shared" ref="R179:R181" si="107">D179/B179-1</f>
        <v>3.0000000000000027E-2</v>
      </c>
    </row>
    <row r="180" spans="1:18">
      <c r="A180" s="1">
        <f>A179+7</f>
        <v>45606</v>
      </c>
      <c r="B180" s="17">
        <f>D179+H179-N179</f>
        <v>209218.57371441441</v>
      </c>
      <c r="C180" s="44">
        <f>(B180*required_return)</f>
        <v>6276.5572114324323</v>
      </c>
      <c r="D180" s="18">
        <f>B180+C180</f>
        <v>215495.13092584684</v>
      </c>
      <c r="E180" s="14">
        <f>B180/3000</f>
        <v>69.739524571471463</v>
      </c>
      <c r="F180" s="14">
        <f>E180</f>
        <v>69.739524571471463</v>
      </c>
      <c r="G180" s="52">
        <f t="shared" si="105"/>
        <v>90</v>
      </c>
      <c r="H180" s="19"/>
      <c r="I180" s="19"/>
      <c r="J180" s="18">
        <f>D180+H180-I180</f>
        <v>215495.13092584684</v>
      </c>
      <c r="K180" s="55">
        <f t="shared" si="106"/>
        <v>2.4999999999999998E-2</v>
      </c>
      <c r="L180" s="45"/>
      <c r="M180" s="47"/>
      <c r="N180" s="20"/>
      <c r="O180" s="18"/>
      <c r="P180" s="14">
        <f>P179+C180+H179</f>
        <v>215745.13092584684</v>
      </c>
      <c r="Q180" s="25">
        <f>(P180-(B108+SUM(H108:H179)))/(B108+SUM(H108:H179))</f>
        <v>4.7266388979244409</v>
      </c>
      <c r="R180" s="25">
        <f t="shared" si="107"/>
        <v>3.0000000000000027E-2</v>
      </c>
    </row>
    <row r="181" spans="1:18" ht="15" thickBot="1">
      <c r="A181" s="5">
        <f>A180+7</f>
        <v>45613</v>
      </c>
      <c r="B181" s="17">
        <f>D180+H180-N180</f>
        <v>215495.13092584684</v>
      </c>
      <c r="C181" s="44">
        <f>(B181*required_return)</f>
        <v>6464.8539277754053</v>
      </c>
      <c r="D181" s="18">
        <f>B181+C181</f>
        <v>221959.98485362224</v>
      </c>
      <c r="E181" s="14">
        <f>B181/3000</f>
        <v>71.831710308615612</v>
      </c>
      <c r="F181" s="14">
        <f>E181</f>
        <v>71.831710308615612</v>
      </c>
      <c r="G181" s="52">
        <f t="shared" si="105"/>
        <v>89.999999999999957</v>
      </c>
      <c r="H181" s="19"/>
      <c r="I181" s="19"/>
      <c r="J181" s="18">
        <f>D181+H181-I181</f>
        <v>221959.98485362224</v>
      </c>
      <c r="K181" s="55">
        <f t="shared" si="106"/>
        <v>2.4999999999999998E-2</v>
      </c>
      <c r="L181" s="45"/>
      <c r="M181" s="48"/>
      <c r="N181" s="22"/>
      <c r="O181" s="34"/>
      <c r="P181" s="14">
        <f>P180+C181+H180</f>
        <v>222209.98485362224</v>
      </c>
      <c r="Q181" s="25">
        <f>(P181-(B108+SUM(H108:H180)))/(B108+SUM(H108:H180))</f>
        <v>4.8982389883335395</v>
      </c>
      <c r="R181" s="25">
        <f t="shared" si="107"/>
        <v>3.0000000000000027E-2</v>
      </c>
    </row>
    <row r="182" spans="1:18" ht="15" thickBot="1">
      <c r="A182" s="2"/>
      <c r="B182" s="3"/>
      <c r="C182" s="12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26"/>
      <c r="R182" s="26"/>
    </row>
    <row r="183" spans="1:18">
      <c r="A183" s="1">
        <f>A181+7</f>
        <v>45620</v>
      </c>
      <c r="B183" s="17">
        <f>D181+H181-N181</f>
        <v>221959.98485362224</v>
      </c>
      <c r="C183" s="44">
        <f>(B183*required_return)</f>
        <v>6658.7995456086674</v>
      </c>
      <c r="D183" s="14">
        <f>B183+C183</f>
        <v>228618.78439923091</v>
      </c>
      <c r="E183" s="14">
        <f>B183/3000</f>
        <v>73.986661617874077</v>
      </c>
      <c r="F183" s="14">
        <f>E183</f>
        <v>73.986661617874077</v>
      </c>
      <c r="G183" s="53">
        <f>(D183-B183)/F183</f>
        <v>89.999999999999972</v>
      </c>
      <c r="H183" s="19"/>
      <c r="I183" s="19"/>
      <c r="J183" s="14">
        <f>D183+H183-I183</f>
        <v>228618.78439923091</v>
      </c>
      <c r="K183" s="55">
        <f>E183*75/B183</f>
        <v>2.4999999999999998E-2</v>
      </c>
      <c r="L183" s="45"/>
      <c r="M183" s="47"/>
      <c r="N183" s="20"/>
      <c r="O183" s="18"/>
      <c r="P183" s="14">
        <f>P181+C183+H181</f>
        <v>228868.78439923091</v>
      </c>
      <c r="Q183" s="25">
        <f>(P183-(B108+SUM(H108:H181)))/(B108+SUM(H108:H181))</f>
        <v>5.0749870814549114</v>
      </c>
      <c r="R183" s="25">
        <f>D183/B183-1</f>
        <v>3.0000000000000027E-2</v>
      </c>
    </row>
    <row r="184" spans="1:18">
      <c r="A184" s="1">
        <f>A183+7</f>
        <v>45627</v>
      </c>
      <c r="B184" s="17">
        <f>D183+H183-N183</f>
        <v>228618.78439923091</v>
      </c>
      <c r="C184" s="44">
        <f>(B184*required_return)</f>
        <v>6858.5635319769272</v>
      </c>
      <c r="D184" s="18">
        <f>B184+C184</f>
        <v>235477.34793120783</v>
      </c>
      <c r="E184" s="14">
        <f>B184/3000</f>
        <v>76.206261466410297</v>
      </c>
      <c r="F184" s="14">
        <f>E184</f>
        <v>76.206261466410297</v>
      </c>
      <c r="G184" s="52">
        <f t="shared" ref="G184:G186" si="108">(D184-B184)/F184</f>
        <v>89.999999999999929</v>
      </c>
      <c r="H184" s="19"/>
      <c r="I184" s="19"/>
      <c r="J184" s="18">
        <f>D184+H184-I184</f>
        <v>235477.34793120783</v>
      </c>
      <c r="K184" s="55">
        <f t="shared" ref="K184:K186" si="109">E184*75/B184</f>
        <v>2.4999999999999998E-2</v>
      </c>
      <c r="L184" s="45"/>
      <c r="M184" s="47"/>
      <c r="N184" s="20"/>
      <c r="O184" s="18"/>
      <c r="P184" s="14">
        <f>P183+C184+H183</f>
        <v>235727.34793120783</v>
      </c>
      <c r="Q184" s="25">
        <f>(P184-(B108+SUM(H108:H183)))/(B108+SUM(H108:H183))</f>
        <v>5.2570376173699245</v>
      </c>
      <c r="R184" s="25">
        <f t="shared" ref="R184:R186" si="110">D184/B184-1</f>
        <v>3.0000000000000027E-2</v>
      </c>
    </row>
    <row r="185" spans="1:18">
      <c r="A185" s="1">
        <f>A184+7</f>
        <v>45634</v>
      </c>
      <c r="B185" s="17">
        <f>D184+H184-N184</f>
        <v>235477.34793120783</v>
      </c>
      <c r="C185" s="44">
        <f>(B185*required_return)</f>
        <v>7064.3204379362342</v>
      </c>
      <c r="D185" s="18">
        <f>B185+C185</f>
        <v>242541.66836914406</v>
      </c>
      <c r="E185" s="14">
        <f>B185/3000</f>
        <v>78.492449310402606</v>
      </c>
      <c r="F185" s="14">
        <f>E185</f>
        <v>78.492449310402606</v>
      </c>
      <c r="G185" s="52">
        <f t="shared" si="108"/>
        <v>89.999999999999929</v>
      </c>
      <c r="H185" s="19"/>
      <c r="I185" s="19"/>
      <c r="J185" s="18">
        <f>D185+H185-I185</f>
        <v>242541.66836914406</v>
      </c>
      <c r="K185" s="55">
        <f t="shared" si="109"/>
        <v>2.4999999999999998E-2</v>
      </c>
      <c r="L185" s="45"/>
      <c r="M185" s="47"/>
      <c r="N185" s="20"/>
      <c r="O185" s="18"/>
      <c r="P185" s="14">
        <f>P184+C185+H184</f>
        <v>242791.66836914406</v>
      </c>
      <c r="Q185" s="25">
        <f>(P185-(B108+SUM(H108:H184)))/(B108+SUM(H108:H184))</f>
        <v>5.444549669362388</v>
      </c>
      <c r="R185" s="25">
        <f t="shared" si="110"/>
        <v>3.0000000000000027E-2</v>
      </c>
    </row>
    <row r="186" spans="1:18" ht="15" thickBot="1">
      <c r="A186" s="5">
        <f>A185+7</f>
        <v>45641</v>
      </c>
      <c r="B186" s="17">
        <f>D185+H185-N185</f>
        <v>242541.66836914406</v>
      </c>
      <c r="C186" s="44">
        <f>(B186*required_return)</f>
        <v>7276.2500510743212</v>
      </c>
      <c r="D186" s="18">
        <f>B186+C186</f>
        <v>249817.91842021837</v>
      </c>
      <c r="E186" s="14">
        <f>B186/3000</f>
        <v>80.847222789714692</v>
      </c>
      <c r="F186" s="14">
        <f>E186</f>
        <v>80.847222789714692</v>
      </c>
      <c r="G186" s="52">
        <f t="shared" si="108"/>
        <v>89.999999999999872</v>
      </c>
      <c r="H186" s="19"/>
      <c r="I186" s="19"/>
      <c r="J186" s="18">
        <f>D186+H186-I186</f>
        <v>249817.91842021837</v>
      </c>
      <c r="K186" s="55">
        <f t="shared" si="109"/>
        <v>2.5000000000000001E-2</v>
      </c>
      <c r="L186" s="45"/>
      <c r="M186" s="48"/>
      <c r="N186" s="20"/>
      <c r="O186" s="18"/>
      <c r="P186" s="14">
        <f>P185+C186+H185</f>
        <v>250067.91842021837</v>
      </c>
      <c r="Q186" s="25">
        <f>(P186-(B108+SUM(H108:H185)))/(B108+SUM(H108:H185))</f>
        <v>5.6376870829146251</v>
      </c>
      <c r="R186" s="25">
        <f t="shared" si="110"/>
        <v>3.0000000000000027E-2</v>
      </c>
    </row>
    <row r="187" spans="1:18" ht="15" thickBot="1">
      <c r="A187" s="2"/>
      <c r="B187" s="3"/>
      <c r="C187" s="12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26"/>
      <c r="R187" s="26"/>
    </row>
    <row r="188" spans="1:18">
      <c r="A188" s="1">
        <f>A186+7</f>
        <v>45648</v>
      </c>
      <c r="B188" s="17">
        <f>D186+H186-N186</f>
        <v>249817.91842021837</v>
      </c>
      <c r="C188" s="44">
        <f>(B188*required_return)</f>
        <v>7494.5375526065509</v>
      </c>
      <c r="D188" s="14">
        <f>B188+C188</f>
        <v>257312.45597282492</v>
      </c>
      <c r="E188" s="14">
        <f>B188/3000</f>
        <v>83.272639473406116</v>
      </c>
      <c r="F188" s="14">
        <f>E188</f>
        <v>83.272639473406116</v>
      </c>
      <c r="G188" s="53">
        <f>(D188-B188)/F188</f>
        <v>89.999999999999957</v>
      </c>
      <c r="H188" s="19"/>
      <c r="I188" s="19"/>
      <c r="J188" s="14">
        <f>D188+H188-I188</f>
        <v>257312.45597282492</v>
      </c>
      <c r="K188" s="55">
        <f>E188*75/B188</f>
        <v>2.4999999999999998E-2</v>
      </c>
      <c r="L188" s="45"/>
      <c r="M188" s="47"/>
      <c r="N188" s="20"/>
      <c r="O188" s="18"/>
      <c r="P188" s="14">
        <f>P186+C188+H186</f>
        <v>257562.45597282492</v>
      </c>
      <c r="Q188" s="25">
        <f>(P188-(B108+SUM(H108:H186)))/(B108+SUM(H108:H186))</f>
        <v>5.8366186188734295</v>
      </c>
      <c r="R188" s="25">
        <f>D188/B188-1</f>
        <v>3.0000000000000027E-2</v>
      </c>
    </row>
    <row r="189" spans="1:18">
      <c r="A189" s="1">
        <f>A188+7</f>
        <v>45655</v>
      </c>
      <c r="B189" s="17">
        <f>D188+H188-N188</f>
        <v>257312.45597282492</v>
      </c>
      <c r="C189" s="44">
        <f>(B189*required_return)</f>
        <v>7719.3736791847468</v>
      </c>
      <c r="D189" s="18">
        <f>B189+C189</f>
        <v>265031.82965200965</v>
      </c>
      <c r="E189" s="14">
        <f>B189/3000</f>
        <v>85.770818657608302</v>
      </c>
      <c r="F189" s="14">
        <f>E189</f>
        <v>85.770818657608302</v>
      </c>
      <c r="G189" s="52">
        <f t="shared" ref="G189:G191" si="111">(D189-B189)/F189</f>
        <v>89.999999999999844</v>
      </c>
      <c r="H189" s="19"/>
      <c r="I189" s="19"/>
      <c r="J189" s="18">
        <f>D189+H189-I189</f>
        <v>265031.82965200965</v>
      </c>
      <c r="K189" s="55">
        <f t="shared" ref="K189:K191" si="112">E189*75/B189</f>
        <v>2.4999999999999998E-2</v>
      </c>
      <c r="L189" s="45"/>
      <c r="M189" s="47"/>
      <c r="N189" s="20"/>
      <c r="O189" s="18"/>
      <c r="P189" s="14">
        <f>P188+C189+H188</f>
        <v>265281.82965200965</v>
      </c>
      <c r="Q189" s="25">
        <f>(P189-(B108+SUM(H108:H188)))/(B108+SUM(H108:H188))</f>
        <v>6.0415181009109986</v>
      </c>
      <c r="R189" s="25">
        <f t="shared" ref="R189:R191" si="113">D189/B189-1</f>
        <v>3.0000000000000027E-2</v>
      </c>
    </row>
    <row r="190" spans="1:18">
      <c r="A190" s="1">
        <f>A189+7</f>
        <v>45662</v>
      </c>
      <c r="B190" s="17">
        <f>D189+H189-N189</f>
        <v>265031.82965200965</v>
      </c>
      <c r="C190" s="44">
        <f>(B190*required_return)</f>
        <v>7950.9548895602893</v>
      </c>
      <c r="D190" s="18">
        <f>B190+C190</f>
        <v>272982.78454156994</v>
      </c>
      <c r="E190" s="14">
        <f>B190/3000</f>
        <v>88.343943217336545</v>
      </c>
      <c r="F190" s="14">
        <f>E190</f>
        <v>88.343943217336545</v>
      </c>
      <c r="G190" s="52">
        <f t="shared" si="111"/>
        <v>90.000000000000043</v>
      </c>
      <c r="H190" s="19"/>
      <c r="I190" s="19"/>
      <c r="J190" s="18">
        <f>D190+H190-I190</f>
        <v>272982.78454156994</v>
      </c>
      <c r="K190" s="55">
        <f t="shared" si="112"/>
        <v>2.4999999999999998E-2</v>
      </c>
      <c r="L190" s="45"/>
      <c r="M190" s="47"/>
      <c r="N190" s="20"/>
      <c r="O190" s="18"/>
      <c r="P190" s="14">
        <f>P189+C190+H189</f>
        <v>273232.78454156994</v>
      </c>
      <c r="Q190" s="25">
        <f>(P190-(B108+SUM(H108:H189)))/(B108+SUM(H108:H189))</f>
        <v>6.2525645674096939</v>
      </c>
      <c r="R190" s="25">
        <f t="shared" si="113"/>
        <v>3.0000000000000027E-2</v>
      </c>
    </row>
    <row r="191" spans="1:18" ht="15" thickBot="1">
      <c r="A191" s="5">
        <f>A190+7</f>
        <v>45669</v>
      </c>
      <c r="B191" s="17">
        <f>D190+H190-N190</f>
        <v>272982.78454156994</v>
      </c>
      <c r="C191" s="44">
        <f>(B191*required_return)</f>
        <v>8189.4835362470976</v>
      </c>
      <c r="D191" s="18">
        <f>B191+C191</f>
        <v>281172.26807781705</v>
      </c>
      <c r="E191" s="14">
        <f>B191/3000</f>
        <v>90.994261513856642</v>
      </c>
      <c r="F191" s="14">
        <f>E191</f>
        <v>90.994261513856642</v>
      </c>
      <c r="G191" s="52">
        <f t="shared" si="111"/>
        <v>90.000000000000085</v>
      </c>
      <c r="H191" s="19"/>
      <c r="I191" s="19"/>
      <c r="J191" s="18">
        <f>D191+H191-I191</f>
        <v>281172.26807781705</v>
      </c>
      <c r="K191" s="55">
        <f t="shared" si="112"/>
        <v>2.4999999999999998E-2</v>
      </c>
      <c r="L191" s="45"/>
      <c r="M191" s="48"/>
      <c r="N191" s="20"/>
      <c r="O191" s="18"/>
      <c r="P191" s="14">
        <f>P190+C191+H190</f>
        <v>281422.26807781705</v>
      </c>
      <c r="Q191" s="25">
        <f>(P191-(B108+SUM(H108:H190)))/(B108+SUM(H108:H190))</f>
        <v>6.4699424279033506</v>
      </c>
      <c r="R191" s="25">
        <f t="shared" si="113"/>
        <v>3.0000000000000027E-2</v>
      </c>
    </row>
    <row r="192" spans="1:18" ht="15" thickBot="1">
      <c r="A192" s="58"/>
      <c r="B192" s="59"/>
      <c r="C192" s="60"/>
      <c r="D192" s="60"/>
      <c r="E192" s="4"/>
      <c r="F192" s="4"/>
      <c r="G192" s="4"/>
      <c r="H192" s="4"/>
      <c r="I192" s="4"/>
      <c r="J192" s="4"/>
      <c r="K192" s="4"/>
      <c r="L192" s="60"/>
      <c r="M192" s="60"/>
      <c r="N192" s="60"/>
      <c r="O192" s="60"/>
      <c r="P192" s="60"/>
      <c r="Q192" s="61"/>
      <c r="R192" s="61"/>
    </row>
    <row r="193" spans="1:18">
      <c r="A193" s="1">
        <f>A191+7</f>
        <v>45676</v>
      </c>
      <c r="B193" s="17">
        <f>D191+H191-N191</f>
        <v>281172.26807781705</v>
      </c>
      <c r="C193" s="44">
        <f>(B193*required_return)</f>
        <v>8435.1680423345115</v>
      </c>
      <c r="D193" s="14">
        <f>B193+C193</f>
        <v>289607.43612015154</v>
      </c>
      <c r="E193" s="14">
        <f>B193/3000</f>
        <v>93.724089359272355</v>
      </c>
      <c r="F193" s="14">
        <f>E193</f>
        <v>93.724089359272355</v>
      </c>
      <c r="G193" s="53">
        <f>(D193-B193)/F193</f>
        <v>89.999999999999815</v>
      </c>
      <c r="H193" s="19"/>
      <c r="I193" s="19"/>
      <c r="J193" s="14">
        <f>D193+H193-I193</f>
        <v>289607.43612015154</v>
      </c>
      <c r="K193" s="55">
        <f>E193*75/B193</f>
        <v>2.5000000000000001E-2</v>
      </c>
      <c r="L193" s="45"/>
      <c r="M193" s="47"/>
      <c r="N193" s="20">
        <f>IF(D193&gt;B193,D193*0.013,0)</f>
        <v>3764.8966695619697</v>
      </c>
      <c r="O193" s="18"/>
      <c r="P193" s="14">
        <f>P191+C193+H191</f>
        <v>289857.43612015154</v>
      </c>
      <c r="Q193" s="25">
        <f>(P193-(B108+SUM(H108:H191)))/(B108+SUM(H108:H191))</f>
        <v>6.6938416242118173</v>
      </c>
      <c r="R193" s="25">
        <f>D193/B193-1</f>
        <v>3.0000000000000027E-2</v>
      </c>
    </row>
    <row r="194" spans="1:18">
      <c r="A194" s="1">
        <f>A193+7</f>
        <v>45683</v>
      </c>
      <c r="B194" s="17">
        <f>D193+H193-N193</f>
        <v>285842.53945058957</v>
      </c>
      <c r="C194" s="44">
        <f>(B194*required_return)</f>
        <v>8575.2761835176861</v>
      </c>
      <c r="D194" s="18">
        <f>B194+C194</f>
        <v>294417.81563410728</v>
      </c>
      <c r="E194" s="14">
        <f>B194/3000</f>
        <v>95.280846483529857</v>
      </c>
      <c r="F194" s="14">
        <f>E194</f>
        <v>95.280846483529857</v>
      </c>
      <c r="G194" s="52">
        <f t="shared" ref="G194:G196" si="114">(D194-B194)/F194</f>
        <v>90.000000000000213</v>
      </c>
      <c r="H194" s="19"/>
      <c r="I194" s="19"/>
      <c r="J194" s="18">
        <f>D194+H194-I194</f>
        <v>294417.81563410728</v>
      </c>
      <c r="K194" s="55">
        <f t="shared" ref="K194:K196" si="115">E194*75/B194</f>
        <v>2.5000000000000001E-2</v>
      </c>
      <c r="L194" s="45"/>
      <c r="M194" s="47"/>
      <c r="N194" s="20">
        <f>IF(D194&gt;B194,D194*0.013,0)</f>
        <v>3827.4316032433944</v>
      </c>
      <c r="O194" s="18"/>
      <c r="P194" s="14">
        <f>P193+C194+H193</f>
        <v>298432.71230366925</v>
      </c>
      <c r="Q194" s="25">
        <f>(P194-(B108+SUM(H108:H193)))/(B108+SUM(H108:H193))</f>
        <v>6.9214597861709679</v>
      </c>
      <c r="R194" s="25">
        <f t="shared" ref="R194:R196" si="116">D194/B194-1</f>
        <v>3.0000000000000027E-2</v>
      </c>
    </row>
    <row r="195" spans="1:18">
      <c r="A195" s="1">
        <f>A194+7</f>
        <v>45690</v>
      </c>
      <c r="B195" s="17">
        <f>D194+H194-N194</f>
        <v>290590.38403086388</v>
      </c>
      <c r="C195" s="44">
        <f>(B195*required_return)</f>
        <v>8717.7115209259155</v>
      </c>
      <c r="D195" s="18">
        <f>B195+C195</f>
        <v>299308.0955517898</v>
      </c>
      <c r="E195" s="14">
        <f>B195/3000</f>
        <v>96.863461343621296</v>
      </c>
      <c r="F195" s="14">
        <f>E195</f>
        <v>96.863461343621296</v>
      </c>
      <c r="G195" s="52">
        <f t="shared" si="114"/>
        <v>90.000000000000043</v>
      </c>
      <c r="H195" s="19"/>
      <c r="I195" s="19"/>
      <c r="J195" s="18">
        <f>D195+H195-I195</f>
        <v>299308.0955517898</v>
      </c>
      <c r="K195" s="55">
        <f t="shared" si="115"/>
        <v>2.5000000000000001E-2</v>
      </c>
      <c r="L195" s="45"/>
      <c r="M195" s="47"/>
      <c r="N195" s="20">
        <f>IF(D195&gt;B195,D195*0.013,0)</f>
        <v>3891.0052421732671</v>
      </c>
      <c r="O195" s="18"/>
      <c r="P195" s="14">
        <f>P194+C195+H194</f>
        <v>307150.42382459517</v>
      </c>
      <c r="Q195" s="25">
        <f>(P195-(B108+SUM(H108:H194)))/(B108+SUM(H108:H194))</f>
        <v>7.1528586858002585</v>
      </c>
      <c r="R195" s="25">
        <f t="shared" si="116"/>
        <v>3.0000000000000027E-2</v>
      </c>
    </row>
    <row r="196" spans="1:18" ht="15" thickBot="1">
      <c r="A196" s="5">
        <f>A195+7</f>
        <v>45697</v>
      </c>
      <c r="B196" s="17">
        <f>D195+H195-N195</f>
        <v>295417.09030961653</v>
      </c>
      <c r="C196" s="44">
        <f>(B196*required_return)</f>
        <v>8862.5127092884959</v>
      </c>
      <c r="D196" s="18">
        <f>B196+C196</f>
        <v>304279.60301890504</v>
      </c>
      <c r="E196" s="14">
        <f>B196/3000</f>
        <v>98.472363436538842</v>
      </c>
      <c r="F196" s="14">
        <f>E196</f>
        <v>98.472363436538842</v>
      </c>
      <c r="G196" s="52">
        <f t="shared" si="114"/>
        <v>90.000000000000128</v>
      </c>
      <c r="H196" s="19"/>
      <c r="I196" s="19"/>
      <c r="J196" s="18">
        <f>D196+H196-I196</f>
        <v>304279.60301890504</v>
      </c>
      <c r="K196" s="55">
        <f t="shared" si="115"/>
        <v>2.5000000000000001E-2</v>
      </c>
      <c r="L196" s="45"/>
      <c r="M196" s="48"/>
      <c r="N196" s="20">
        <f>IF(D196&gt;B196,D196*0.013,0)</f>
        <v>3955.6348392457653</v>
      </c>
      <c r="O196" s="18">
        <f>O191+SUM(N193:N196)</f>
        <v>15438.968354224397</v>
      </c>
      <c r="P196" s="14">
        <f>P195+C196+H195</f>
        <v>316012.93653388368</v>
      </c>
      <c r="Q196" s="25">
        <f>(P196-(B108+SUM(H108:H195)))/(B108+SUM(H108:H195))</f>
        <v>7.3881011211523928</v>
      </c>
      <c r="R196" s="25">
        <f t="shared" si="116"/>
        <v>3.0000000000000027E-2</v>
      </c>
    </row>
    <row r="197" spans="1:18" ht="15" thickBot="1">
      <c r="A197" s="2"/>
      <c r="B197" s="3"/>
      <c r="C197" s="12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26"/>
      <c r="R197" s="26"/>
    </row>
    <row r="198" spans="1:18">
      <c r="A198" s="1">
        <f>A196+7</f>
        <v>45704</v>
      </c>
      <c r="B198" s="17">
        <f>D196+H196-N196</f>
        <v>300323.96817965928</v>
      </c>
      <c r="C198" s="44">
        <f>(B198*required_return)</f>
        <v>9009.7190453897783</v>
      </c>
      <c r="D198" s="14">
        <f>B198+C198</f>
        <v>309333.68722504907</v>
      </c>
      <c r="E198" s="14">
        <f>B198/3000</f>
        <v>100.10798939321975</v>
      </c>
      <c r="F198" s="14">
        <f>E198</f>
        <v>100.10798939321975</v>
      </c>
      <c r="G198" s="53">
        <f>(D198-B198)/F198</f>
        <v>90.000000000000156</v>
      </c>
      <c r="H198" s="19"/>
      <c r="I198" s="19"/>
      <c r="J198" s="14">
        <f>D198+H198-I198</f>
        <v>309333.68722504907</v>
      </c>
      <c r="K198" s="55">
        <f>E198*75/B198</f>
        <v>2.5000000000000001E-2</v>
      </c>
      <c r="L198" s="45"/>
      <c r="M198" s="47"/>
      <c r="N198" s="20">
        <f>IF(D198&gt;B198,D198*0.013,0)</f>
        <v>4021.3379339256376</v>
      </c>
      <c r="O198" s="18"/>
      <c r="P198" s="14">
        <f>P196+C198+H196</f>
        <v>325022.65557927347</v>
      </c>
      <c r="Q198" s="25">
        <f>(P198-(B108+SUM(H108:H196)))/(B108+SUM(H108:H196))</f>
        <v>7.6272509333557261</v>
      </c>
      <c r="R198" s="25">
        <f>D198/B198-1</f>
        <v>3.0000000000000027E-2</v>
      </c>
    </row>
    <row r="199" spans="1:18">
      <c r="A199" s="1">
        <f>A198+7</f>
        <v>45711</v>
      </c>
      <c r="B199" s="17">
        <f>D198+H198-N198</f>
        <v>305312.34929112345</v>
      </c>
      <c r="C199" s="44">
        <f>(B199*required_return)</f>
        <v>9159.3704787337028</v>
      </c>
      <c r="D199" s="18">
        <f>B199+C199</f>
        <v>314471.71976985713</v>
      </c>
      <c r="E199" s="14">
        <f>B199/3000</f>
        <v>101.77078309704115</v>
      </c>
      <c r="F199" s="14">
        <f>E199</f>
        <v>101.77078309704115</v>
      </c>
      <c r="G199" s="52">
        <f t="shared" ref="G199:G201" si="117">(D199-B199)/F199</f>
        <v>89.99999999999973</v>
      </c>
      <c r="H199" s="19"/>
      <c r="I199" s="19"/>
      <c r="J199" s="18">
        <f>D199+H199-I199</f>
        <v>314471.71976985713</v>
      </c>
      <c r="K199" s="55">
        <f t="shared" ref="K199:K201" si="118">E199*75/B199</f>
        <v>2.4999999999999998E-2</v>
      </c>
      <c r="L199" s="45"/>
      <c r="M199" s="47"/>
      <c r="N199" s="20">
        <f>IF(D199&gt;B199,D199*0.013,0)</f>
        <v>4088.1323570081427</v>
      </c>
      <c r="O199" s="18"/>
      <c r="P199" s="14">
        <f>P198+C199+H198</f>
        <v>334182.02605800715</v>
      </c>
      <c r="Q199" s="25">
        <f>(P199-(B108+SUM(H108:H198)))/(B108+SUM(H108:H198))</f>
        <v>7.8703730239397558</v>
      </c>
      <c r="R199" s="25">
        <f t="shared" ref="R199:R201" si="119">D199/B199-1</f>
        <v>2.9999999999999805E-2</v>
      </c>
    </row>
    <row r="200" spans="1:18">
      <c r="A200" s="1">
        <f>A199+7</f>
        <v>45718</v>
      </c>
      <c r="B200" s="17">
        <f>D199+H199-N199</f>
        <v>310383.58741284901</v>
      </c>
      <c r="C200" s="44">
        <f>(B200*required_return)</f>
        <v>9311.5076223854703</v>
      </c>
      <c r="D200" s="18">
        <f>B200+C200</f>
        <v>319695.09503523447</v>
      </c>
      <c r="E200" s="14">
        <f>B200/3000</f>
        <v>103.46119580428301</v>
      </c>
      <c r="F200" s="14">
        <f>E200</f>
        <v>103.46119580428301</v>
      </c>
      <c r="G200" s="52">
        <f t="shared" si="117"/>
        <v>89.999999999999858</v>
      </c>
      <c r="H200" s="19"/>
      <c r="I200" s="19"/>
      <c r="J200" s="18">
        <f>D200+H200-I200</f>
        <v>319695.09503523447</v>
      </c>
      <c r="K200" s="55">
        <f t="shared" si="118"/>
        <v>2.5000000000000001E-2</v>
      </c>
      <c r="L200" s="45"/>
      <c r="M200" s="47"/>
      <c r="N200" s="20">
        <f>IF(D200&gt;B200,D200*0.013,0)</f>
        <v>4156.0362354580475</v>
      </c>
      <c r="O200" s="18"/>
      <c r="P200" s="14">
        <f>P199+C200+H199</f>
        <v>343493.5336803926</v>
      </c>
      <c r="Q200" s="25">
        <f>(P200-(B108+SUM(H108:H199)))/(B108+SUM(H108:H199))</f>
        <v>8.1175333724483867</v>
      </c>
      <c r="R200" s="25">
        <f t="shared" si="119"/>
        <v>3.0000000000000027E-2</v>
      </c>
    </row>
    <row r="201" spans="1:18" ht="15" thickBot="1">
      <c r="A201" s="5">
        <f>A200+7</f>
        <v>45725</v>
      </c>
      <c r="B201" s="17">
        <f>D200+H200-N200</f>
        <v>315539.05879977642</v>
      </c>
      <c r="C201" s="44">
        <f>(B201*required_return)</f>
        <v>9466.1717639932922</v>
      </c>
      <c r="D201" s="18">
        <f>B201+C201</f>
        <v>325005.2305637697</v>
      </c>
      <c r="E201" s="14">
        <f>B201/3000</f>
        <v>105.17968626659214</v>
      </c>
      <c r="F201" s="14">
        <f>E201</f>
        <v>105.17968626659214</v>
      </c>
      <c r="G201" s="52">
        <f t="shared" si="117"/>
        <v>89.999999999999844</v>
      </c>
      <c r="H201" s="19"/>
      <c r="I201" s="19"/>
      <c r="J201" s="18">
        <f>D201+H201-I201</f>
        <v>325005.2305637697</v>
      </c>
      <c r="K201" s="55">
        <f t="shared" si="118"/>
        <v>2.5000000000000001E-2</v>
      </c>
      <c r="L201" s="45"/>
      <c r="M201" s="48"/>
      <c r="N201" s="20">
        <f>IF(D201&gt;B201,D201*0.013,0)</f>
        <v>4225.0679973290062</v>
      </c>
      <c r="O201" s="18">
        <f>O196+SUM(N198:N201)</f>
        <v>31929.542877945227</v>
      </c>
      <c r="P201" s="14">
        <f>P200+C201+H200</f>
        <v>352959.70544438588</v>
      </c>
      <c r="Q201" s="25">
        <f>(P201-(B108+SUM(H108:H200)))/(B108+SUM(H108:H200))</f>
        <v>8.3687990543457449</v>
      </c>
      <c r="R201" s="25">
        <f t="shared" si="119"/>
        <v>3.0000000000000027E-2</v>
      </c>
    </row>
    <row r="202" spans="1:18" ht="15" thickBot="1">
      <c r="A202" s="2"/>
      <c r="B202" s="3"/>
      <c r="C202" s="12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26"/>
      <c r="R202" s="26"/>
    </row>
    <row r="203" spans="1:18">
      <c r="A203" s="1">
        <f>A201+7</f>
        <v>45732</v>
      </c>
      <c r="B203" s="17">
        <f>D201+H201-N201</f>
        <v>320780.1625664407</v>
      </c>
      <c r="C203" s="44">
        <f>(B203*required_return)</f>
        <v>9623.4048769932215</v>
      </c>
      <c r="D203" s="14">
        <f>B203+C203</f>
        <v>330403.56744343392</v>
      </c>
      <c r="E203" s="14">
        <f>B203/3000</f>
        <v>106.92672085548024</v>
      </c>
      <c r="F203" s="14">
        <f>E203</f>
        <v>106.92672085548024</v>
      </c>
      <c r="G203" s="53">
        <f>(D203-B203)/F203</f>
        <v>89.999999999999915</v>
      </c>
      <c r="H203" s="19"/>
      <c r="I203" s="19"/>
      <c r="J203" s="14">
        <f>D203+H203-I203</f>
        <v>330403.56744343392</v>
      </c>
      <c r="K203" s="55">
        <f>E203*75/B203</f>
        <v>2.5000000000000001E-2</v>
      </c>
      <c r="L203" s="45"/>
      <c r="M203" s="47"/>
      <c r="N203" s="20">
        <f>IF(D203&gt;B203,D203*0.013,0)</f>
        <v>4295.2463767646404</v>
      </c>
      <c r="O203" s="18"/>
      <c r="P203" s="14">
        <f>P201+C203+H201</f>
        <v>362583.11032137909</v>
      </c>
      <c r="Q203" s="25">
        <f>(P203-(B108+SUM(H108:H201)))/(B108+SUM(H108:H201))</f>
        <v>8.6242382592194193</v>
      </c>
      <c r="R203" s="25">
        <f>D203/B203-1</f>
        <v>3.0000000000000027E-2</v>
      </c>
    </row>
    <row r="204" spans="1:18">
      <c r="A204" s="1">
        <f>A203+7</f>
        <v>45739</v>
      </c>
      <c r="B204" s="17">
        <f>D203+H203-N203</f>
        <v>326108.3210666693</v>
      </c>
      <c r="C204" s="44">
        <f>(B204*required_return)</f>
        <v>9783.2496320000791</v>
      </c>
      <c r="D204" s="18">
        <f>B204+C204</f>
        <v>335891.57069866941</v>
      </c>
      <c r="E204" s="14">
        <f>B204/3000</f>
        <v>108.70277368888976</v>
      </c>
      <c r="F204" s="14">
        <f>E204</f>
        <v>108.70277368888976</v>
      </c>
      <c r="G204" s="52">
        <f t="shared" ref="G204:G206" si="120">(D204-B204)/F204</f>
        <v>90.00000000000027</v>
      </c>
      <c r="H204" s="19"/>
      <c r="I204" s="19"/>
      <c r="J204" s="18">
        <f>D204+H204-I204</f>
        <v>335891.57069866941</v>
      </c>
      <c r="K204" s="55">
        <f t="shared" ref="K204:K206" si="121">E204*75/B204</f>
        <v>2.5000000000000001E-2</v>
      </c>
      <c r="L204" s="45"/>
      <c r="M204" s="47"/>
      <c r="N204" s="20">
        <f>IF(D204&gt;B204,D204*0.013,0)</f>
        <v>4366.5904190827023</v>
      </c>
      <c r="O204" s="18"/>
      <c r="P204" s="14">
        <f>P203+C204+H203</f>
        <v>372366.35995337914</v>
      </c>
      <c r="Q204" s="25">
        <f>(P204-(B108+SUM(H108:H203)))/(B108+SUM(H108:H203))</f>
        <v>8.8839203092860455</v>
      </c>
      <c r="R204" s="25">
        <f t="shared" ref="R204:R206" si="122">D204/B204-1</f>
        <v>3.0000000000000027E-2</v>
      </c>
    </row>
    <row r="205" spans="1:18">
      <c r="A205" s="1">
        <f>A204+7</f>
        <v>45746</v>
      </c>
      <c r="B205" s="17">
        <f>D204+H204-N204</f>
        <v>331524.98027958669</v>
      </c>
      <c r="C205" s="44">
        <f>(B205*required_return)</f>
        <v>9945.7494083876009</v>
      </c>
      <c r="D205" s="18">
        <f>B205+C205</f>
        <v>341470.72968797426</v>
      </c>
      <c r="E205" s="14">
        <f>B205/3000</f>
        <v>110.50832675986223</v>
      </c>
      <c r="F205" s="14">
        <f>E205</f>
        <v>110.50832675986223</v>
      </c>
      <c r="G205" s="52">
        <f t="shared" si="120"/>
        <v>89.999999999999801</v>
      </c>
      <c r="H205" s="19"/>
      <c r="I205" s="19"/>
      <c r="J205" s="18">
        <f>D205+H205-I205</f>
        <v>341470.72968797426</v>
      </c>
      <c r="K205" s="55">
        <f t="shared" si="121"/>
        <v>2.4999999999999998E-2</v>
      </c>
      <c r="L205" s="45"/>
      <c r="M205" s="47"/>
      <c r="N205" s="20">
        <f>IF(D205&gt;B205,D205*0.013,0)</f>
        <v>4439.1194859436655</v>
      </c>
      <c r="O205" s="18"/>
      <c r="P205" s="14">
        <f>P204+C205+H204</f>
        <v>382312.10936176672</v>
      </c>
      <c r="Q205" s="25">
        <f>(P205-(B108+SUM(H108:H204)))/(B108+SUM(H108:H204))</f>
        <v>9.1479156782042779</v>
      </c>
      <c r="R205" s="25">
        <f t="shared" si="122"/>
        <v>3.0000000000000027E-2</v>
      </c>
    </row>
    <row r="206" spans="1:18" ht="15" thickBot="1">
      <c r="A206" s="5">
        <f>A205+7</f>
        <v>45753</v>
      </c>
      <c r="B206" s="17">
        <f>D205+H205-N205</f>
        <v>337031.61020203063</v>
      </c>
      <c r="C206" s="44">
        <f>(B206*required_return)</f>
        <v>10110.948306060918</v>
      </c>
      <c r="D206" s="18">
        <f>B206+C206</f>
        <v>347142.55850809155</v>
      </c>
      <c r="E206" s="14">
        <f>B206/3000</f>
        <v>112.34387006734354</v>
      </c>
      <c r="F206" s="14">
        <f>E206</f>
        <v>112.34387006734354</v>
      </c>
      <c r="G206" s="52">
        <f t="shared" si="120"/>
        <v>90.000000000000014</v>
      </c>
      <c r="H206" s="19"/>
      <c r="I206" s="19"/>
      <c r="J206" s="18">
        <f>D206+H206-I206</f>
        <v>347142.55850809155</v>
      </c>
      <c r="K206" s="55">
        <f t="shared" si="121"/>
        <v>2.5000000000000001E-2</v>
      </c>
      <c r="L206" s="45"/>
      <c r="M206" s="48"/>
      <c r="N206" s="20">
        <f>IF(D206&gt;B206,D206*0.013,0)</f>
        <v>4512.8532606051904</v>
      </c>
      <c r="O206" s="18">
        <f>O201+SUM(N203:N206)</f>
        <v>49543.352420341427</v>
      </c>
      <c r="P206" s="14">
        <f>P205+C206+H205</f>
        <v>392423.05766782764</v>
      </c>
      <c r="Q206" s="25">
        <f>(P206-(B108+SUM(H108:H205)))/(B108+SUM(H108:H205))</f>
        <v>9.4162960102002433</v>
      </c>
      <c r="R206" s="25">
        <f t="shared" si="122"/>
        <v>3.0000000000000027E-2</v>
      </c>
    </row>
    <row r="207" spans="1:18" ht="15" thickBot="1">
      <c r="A207" s="2"/>
      <c r="B207" s="3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26"/>
      <c r="R207" s="26"/>
    </row>
    <row r="208" spans="1:18">
      <c r="A208" s="1">
        <f>A206+7</f>
        <v>45760</v>
      </c>
      <c r="B208" s="17">
        <f>D206+H206-N206</f>
        <v>342629.70524748636</v>
      </c>
      <c r="C208" s="44">
        <f>(B208*required_return)</f>
        <v>10278.89115742459</v>
      </c>
      <c r="D208" s="14">
        <f>B208+C208</f>
        <v>352908.59640491096</v>
      </c>
      <c r="E208" s="14">
        <f>B208/3000</f>
        <v>114.20990174916211</v>
      </c>
      <c r="F208" s="14">
        <f>E208</f>
        <v>114.20990174916211</v>
      </c>
      <c r="G208" s="53">
        <f>(D208-B208)/F208</f>
        <v>90.000000000000099</v>
      </c>
      <c r="H208" s="19"/>
      <c r="I208" s="19"/>
      <c r="J208" s="14">
        <f>D208+H208-I208</f>
        <v>352908.59640491096</v>
      </c>
      <c r="K208" s="55">
        <f>E208*75/B208</f>
        <v>2.4999999999999998E-2</v>
      </c>
      <c r="L208" s="45"/>
      <c r="M208" s="19"/>
      <c r="N208" s="20">
        <f>IF(D208&gt;B208,D208*0.013,0)</f>
        <v>4587.8117532638425</v>
      </c>
      <c r="O208" s="18"/>
      <c r="P208" s="14">
        <f>P206+C208+H206</f>
        <v>402701.94882525224</v>
      </c>
      <c r="Q208" s="25">
        <f>(P208-(B108+SUM(H108:H206)))/(B108+SUM(H108:H206))</f>
        <v>9.6891341395106618</v>
      </c>
      <c r="R208" s="25">
        <f>D208/B208-1</f>
        <v>3.0000000000000027E-2</v>
      </c>
    </row>
    <row r="209" spans="1:18">
      <c r="A209" s="1">
        <f>A208+7</f>
        <v>45767</v>
      </c>
      <c r="B209" s="17">
        <f>D208+H208-N208</f>
        <v>348320.78465164709</v>
      </c>
      <c r="C209" s="44">
        <f>(B209*required_return)</f>
        <v>10449.623539549413</v>
      </c>
      <c r="D209" s="18">
        <f>B209+C209</f>
        <v>358770.4081911965</v>
      </c>
      <c r="E209" s="14">
        <f>B209/3000</f>
        <v>116.1069282172157</v>
      </c>
      <c r="F209" s="14">
        <f>E209</f>
        <v>116.1069282172157</v>
      </c>
      <c r="G209" s="52">
        <f t="shared" ref="G209:G211" si="123">(D209-B209)/F209</f>
        <v>90.000000000000014</v>
      </c>
      <c r="H209" s="19"/>
      <c r="I209" s="19"/>
      <c r="J209" s="18">
        <f>D209+H209-I209</f>
        <v>358770.4081911965</v>
      </c>
      <c r="K209" s="55">
        <f t="shared" ref="K209:K211" si="124">E209*75/B209</f>
        <v>2.5000000000000001E-2</v>
      </c>
      <c r="L209" s="45"/>
      <c r="M209" s="19"/>
      <c r="N209" s="20">
        <f>IF(D209&gt;B209,D209*0.013,0)</f>
        <v>4664.015306485554</v>
      </c>
      <c r="O209" s="18"/>
      <c r="P209" s="14">
        <f>P208+C209+H208</f>
        <v>413151.57236480166</v>
      </c>
      <c r="Q209" s="25">
        <f>(P209-(B108+SUM(H108:H208)))/(B108+SUM(H108:H208))</f>
        <v>9.9665041101489251</v>
      </c>
      <c r="R209" s="25">
        <f t="shared" ref="R209:R211" si="125">D209/B209-1</f>
        <v>3.0000000000000027E-2</v>
      </c>
    </row>
    <row r="210" spans="1:18">
      <c r="A210" s="1">
        <f>A209+7</f>
        <v>45774</v>
      </c>
      <c r="B210" s="17">
        <f>D209+H209-N209</f>
        <v>354106.39288471098</v>
      </c>
      <c r="C210" s="44">
        <f>(B210*required_return)</f>
        <v>10623.191786541329</v>
      </c>
      <c r="D210" s="18">
        <f>B210+C210</f>
        <v>364729.58467125229</v>
      </c>
      <c r="E210" s="14">
        <f>B210/3000</f>
        <v>118.03546429490366</v>
      </c>
      <c r="F210" s="14">
        <f>E210</f>
        <v>118.03546429490366</v>
      </c>
      <c r="G210" s="52">
        <f t="shared" si="123"/>
        <v>89.999999999999858</v>
      </c>
      <c r="H210" s="19"/>
      <c r="I210" s="19"/>
      <c r="J210" s="18">
        <f>D210+H210-I210</f>
        <v>364729.58467125229</v>
      </c>
      <c r="K210" s="55">
        <f t="shared" si="124"/>
        <v>2.4999999999999998E-2</v>
      </c>
      <c r="L210" s="45"/>
      <c r="M210" s="19"/>
      <c r="N210" s="20">
        <f>IF(D210&gt;B210,D210*0.013,0)</f>
        <v>4741.4846007262795</v>
      </c>
      <c r="O210" s="18"/>
      <c r="P210" s="14">
        <f>P209+C210+H209</f>
        <v>423774.76415134297</v>
      </c>
      <c r="Q210" s="25">
        <f>(P210-(B108+SUM(H108:H209)))/(B108+SUM(H108:H209))</f>
        <v>10.24848119599949</v>
      </c>
      <c r="R210" s="25">
        <f t="shared" si="125"/>
        <v>3.0000000000000027E-2</v>
      </c>
    </row>
    <row r="211" spans="1:18" ht="15" thickBot="1">
      <c r="A211" s="1">
        <f>A210+7</f>
        <v>45781</v>
      </c>
      <c r="B211" s="17">
        <f>D210+H210-N210</f>
        <v>359988.10007052601</v>
      </c>
      <c r="C211" s="44">
        <f>(B211*required_return)</f>
        <v>10799.643002115779</v>
      </c>
      <c r="D211" s="18">
        <f>B211+C211</f>
        <v>370787.74307264178</v>
      </c>
      <c r="E211" s="14">
        <f>B211/3000</f>
        <v>119.99603335684201</v>
      </c>
      <c r="F211" s="14">
        <f>E211</f>
        <v>119.99603335684201</v>
      </c>
      <c r="G211" s="52">
        <f t="shared" si="123"/>
        <v>89.999999999999929</v>
      </c>
      <c r="H211" s="19"/>
      <c r="I211" s="19"/>
      <c r="J211" s="18">
        <f>D211+H211-I211</f>
        <v>370787.74307264178</v>
      </c>
      <c r="K211" s="55">
        <f t="shared" si="124"/>
        <v>2.5000000000000001E-2</v>
      </c>
      <c r="L211" s="45"/>
      <c r="M211" s="23"/>
      <c r="N211" s="20">
        <f>IF(D211&gt;B211,D211*0.013,0)</f>
        <v>4820.240659944343</v>
      </c>
      <c r="O211" s="18">
        <f>O206+SUM(N208:N211)</f>
        <v>68356.904740761442</v>
      </c>
      <c r="P211" s="14">
        <f>P210+C211+H210</f>
        <v>434574.40715345874</v>
      </c>
      <c r="Q211" s="25">
        <f>(P211-(B108+SUM(H108:H210)))/(B108+SUM(H108:H210))</f>
        <v>10.535141921246034</v>
      </c>
      <c r="R211" s="25">
        <f t="shared" si="125"/>
        <v>3.0000000000000027E-2</v>
      </c>
    </row>
    <row r="212" spans="1:18" ht="15" thickBot="1">
      <c r="A212" s="2"/>
      <c r="B212" s="3"/>
      <c r="C212" s="12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26"/>
      <c r="R212" s="26"/>
    </row>
    <row r="213" spans="1:18">
      <c r="A213" s="1">
        <f>A211+7</f>
        <v>45788</v>
      </c>
      <c r="B213" s="17">
        <f>D211+H211-N211</f>
        <v>365967.50241269742</v>
      </c>
      <c r="C213" s="44">
        <f>(B213*required_return)</f>
        <v>10979.025072380922</v>
      </c>
      <c r="D213" s="14">
        <f>B213+C213</f>
        <v>376946.52748507832</v>
      </c>
      <c r="E213" s="14">
        <f>B213/3000</f>
        <v>121.98916747089913</v>
      </c>
      <c r="F213" s="14">
        <f>E213</f>
        <v>121.98916747089913</v>
      </c>
      <c r="G213" s="53">
        <f>(D213-B213)/F213</f>
        <v>89.999999999999829</v>
      </c>
      <c r="H213" s="19"/>
      <c r="I213" s="19"/>
      <c r="J213" s="14">
        <f>D213+H213-I213</f>
        <v>376946.52748507832</v>
      </c>
      <c r="K213" s="55">
        <f>E213*75/B213</f>
        <v>2.5000000000000001E-2</v>
      </c>
      <c r="L213" s="45"/>
      <c r="M213" s="47"/>
      <c r="N213" s="20">
        <f>IF(D213&gt;B213,D213*0.013,0)</f>
        <v>4900.3048573060178</v>
      </c>
      <c r="O213" s="18"/>
      <c r="P213" s="14">
        <f>P211+C213+H211</f>
        <v>445553.43222583964</v>
      </c>
      <c r="Q213" s="25">
        <f>(P213-(B108+SUM(H108:H211)))/(B108+SUM(H108:H211))</f>
        <v>10.826564081138921</v>
      </c>
      <c r="R213" s="25">
        <f>D213/B213-1</f>
        <v>3.0000000000000027E-2</v>
      </c>
    </row>
    <row r="214" spans="1:18">
      <c r="A214" s="1">
        <f>A213+7</f>
        <v>45795</v>
      </c>
      <c r="B214" s="17">
        <f>D213+H213-N213</f>
        <v>372046.22262777231</v>
      </c>
      <c r="C214" s="44">
        <f>(B214*required_return)</f>
        <v>11161.386678833169</v>
      </c>
      <c r="D214" s="18">
        <f>B214+C214</f>
        <v>383207.60930660547</v>
      </c>
      <c r="E214" s="14">
        <f>B214/3000</f>
        <v>124.01540754259076</v>
      </c>
      <c r="F214" s="14">
        <f>E214</f>
        <v>124.01540754259076</v>
      </c>
      <c r="G214" s="52">
        <f t="shared" ref="G214:G216" si="126">(D214-B214)/F214</f>
        <v>89.999999999999972</v>
      </c>
      <c r="H214" s="19"/>
      <c r="I214" s="19"/>
      <c r="J214" s="18">
        <f>D214+H214-I214</f>
        <v>383207.60930660547</v>
      </c>
      <c r="K214" s="55">
        <f t="shared" ref="K214:K216" si="127">E214*75/B214</f>
        <v>2.4999999999999998E-2</v>
      </c>
      <c r="L214" s="45"/>
      <c r="M214" s="47"/>
      <c r="N214" s="20">
        <f>IF(D214&gt;B214,D214*0.013,0)</f>
        <v>4981.6989209858712</v>
      </c>
      <c r="O214" s="18"/>
      <c r="P214" s="14">
        <f>P213+C214+H213</f>
        <v>456714.81890467281</v>
      </c>
      <c r="Q214" s="25">
        <f>(P214-(B108+SUM(H108:H213)))/(B108+SUM(H108:H213))</f>
        <v>11.12282676310763</v>
      </c>
      <c r="R214" s="25">
        <f t="shared" ref="R214:R216" si="128">D214/B214-1</f>
        <v>3.0000000000000027E-2</v>
      </c>
    </row>
    <row r="215" spans="1:18">
      <c r="A215" s="1">
        <f>A214+7</f>
        <v>45802</v>
      </c>
      <c r="B215" s="17">
        <f>D214+H214-N214</f>
        <v>378225.91038561962</v>
      </c>
      <c r="C215" s="44">
        <f>(B215*required_return)</f>
        <v>11346.777311568589</v>
      </c>
      <c r="D215" s="18">
        <f>B215+C215</f>
        <v>389572.68769718823</v>
      </c>
      <c r="E215" s="14">
        <f>B215/3000</f>
        <v>126.0753034618732</v>
      </c>
      <c r="F215" s="14">
        <f>E215</f>
        <v>126.0753034618732</v>
      </c>
      <c r="G215" s="52">
        <f t="shared" si="126"/>
        <v>90.000000000000199</v>
      </c>
      <c r="H215" s="19"/>
      <c r="I215" s="19"/>
      <c r="J215" s="18">
        <f>D215+H215-I215</f>
        <v>389572.68769718823</v>
      </c>
      <c r="K215" s="55">
        <f t="shared" si="127"/>
        <v>2.5000000000000001E-2</v>
      </c>
      <c r="L215" s="45"/>
      <c r="M215" s="47"/>
      <c r="N215" s="20">
        <f>IF(D215&gt;B215,D215*0.013,0)</f>
        <v>5064.4449400634467</v>
      </c>
      <c r="O215" s="18"/>
      <c r="P215" s="14">
        <f>P214+C215+H214</f>
        <v>468061.59621624142</v>
      </c>
      <c r="Q215" s="25">
        <f>(P215-(B108+SUM(H108:H214)))/(B108+SUM(H108:H214))</f>
        <v>11.42401036822384</v>
      </c>
      <c r="R215" s="25">
        <f t="shared" si="128"/>
        <v>3.0000000000000027E-2</v>
      </c>
    </row>
    <row r="216" spans="1:18" ht="15" thickBot="1">
      <c r="A216" s="5">
        <f>A215+7</f>
        <v>45809</v>
      </c>
      <c r="B216" s="17">
        <f>D215+H215-N215</f>
        <v>384508.24275712477</v>
      </c>
      <c r="C216" s="44">
        <f>(B216*required_return)</f>
        <v>11535.247282713743</v>
      </c>
      <c r="D216" s="18">
        <f>B216+C216</f>
        <v>396043.49003983854</v>
      </c>
      <c r="E216" s="14">
        <f>B216/3000</f>
        <v>128.16941425237493</v>
      </c>
      <c r="F216" s="14">
        <f>E216</f>
        <v>128.16941425237493</v>
      </c>
      <c r="G216" s="52">
        <f t="shared" si="126"/>
        <v>90.000000000000185</v>
      </c>
      <c r="H216" s="19"/>
      <c r="I216" s="19"/>
      <c r="J216" s="18">
        <f>D216+H216-I216</f>
        <v>396043.49003983854</v>
      </c>
      <c r="K216" s="55">
        <f t="shared" si="127"/>
        <v>2.5000000000000005E-2</v>
      </c>
      <c r="L216" s="45"/>
      <c r="M216" s="48"/>
      <c r="N216" s="20">
        <f>IF(D216&gt;B216,D216*0.013,0)</f>
        <v>5148.5653705179011</v>
      </c>
      <c r="O216" s="18">
        <f>O211+SUM(N213:N216)</f>
        <v>88451.918829634669</v>
      </c>
      <c r="P216" s="14">
        <f>P215+C216+H215</f>
        <v>479596.84349895519</v>
      </c>
      <c r="Q216" s="25">
        <f>(P216-(B108+SUM(H108:H215)))/(B108+SUM(H108:H215))</f>
        <v>11.730196633021031</v>
      </c>
      <c r="R216" s="25">
        <f t="shared" si="128"/>
        <v>3.0000000000000027E-2</v>
      </c>
    </row>
    <row r="217" spans="1:18" ht="15" thickBot="1">
      <c r="A217" s="2"/>
      <c r="B217" s="3"/>
      <c r="C217" s="12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26"/>
      <c r="R217" s="26"/>
    </row>
    <row r="218" spans="1:18">
      <c r="A218" s="1">
        <f>A216+7</f>
        <v>45816</v>
      </c>
      <c r="B218" s="17">
        <f>D216+H216-N216</f>
        <v>390894.92466932064</v>
      </c>
      <c r="C218" s="44">
        <f>(B218*required_return)</f>
        <v>11726.847740079618</v>
      </c>
      <c r="D218" s="14">
        <f>B218+C218</f>
        <v>402621.77240940026</v>
      </c>
      <c r="E218" s="14">
        <f>B218/3000</f>
        <v>130.29830822310689</v>
      </c>
      <c r="F218" s="14">
        <f>E218</f>
        <v>130.29830822310689</v>
      </c>
      <c r="G218" s="53">
        <f>(D218-B218)/F218</f>
        <v>90.000000000000043</v>
      </c>
      <c r="H218" s="19"/>
      <c r="I218" s="19"/>
      <c r="J218" s="14">
        <f>D218+H218-I218</f>
        <v>402621.77240940026</v>
      </c>
      <c r="K218" s="55">
        <f>E218*75/B218</f>
        <v>2.5000000000000001E-2</v>
      </c>
      <c r="L218" s="45"/>
      <c r="M218" s="47"/>
      <c r="N218" s="20">
        <f>IF(D218&gt;B218,D218*0.023,0)</f>
        <v>9260.3007654162066</v>
      </c>
      <c r="O218" s="18"/>
      <c r="P218" s="14">
        <f>P216+C218+H216</f>
        <v>491323.69123903482</v>
      </c>
      <c r="Q218" s="25">
        <f>(P218-(B108+SUM(H108:H216)))/(B108+SUM(H108:H216))</f>
        <v>12.041468651676503</v>
      </c>
      <c r="R218" s="25">
        <f>D218/B218-1</f>
        <v>3.0000000000000027E-2</v>
      </c>
    </row>
    <row r="219" spans="1:18">
      <c r="A219" s="1">
        <f>A218+7</f>
        <v>45823</v>
      </c>
      <c r="B219" s="17">
        <f>D218+H218-N218</f>
        <v>393361.47164398408</v>
      </c>
      <c r="C219" s="44">
        <f>(B219*required_return)</f>
        <v>11800.844149319522</v>
      </c>
      <c r="D219" s="18">
        <f>B219+C219</f>
        <v>405162.3157933036</v>
      </c>
      <c r="E219" s="14">
        <f>B219/3000</f>
        <v>131.12049054799471</v>
      </c>
      <c r="F219" s="14">
        <f>E219</f>
        <v>131.12049054799471</v>
      </c>
      <c r="G219" s="52">
        <f t="shared" ref="G219:G221" si="129">(D219-B219)/F219</f>
        <v>89.999999999999915</v>
      </c>
      <c r="H219" s="19"/>
      <c r="I219" s="19"/>
      <c r="J219" s="18">
        <f>D219+H219-I219</f>
        <v>405162.3157933036</v>
      </c>
      <c r="K219" s="55">
        <f t="shared" ref="K219:K221" si="130">E219*75/B219</f>
        <v>2.5000000000000001E-2</v>
      </c>
      <c r="L219" s="45"/>
      <c r="M219" s="47"/>
      <c r="N219" s="20">
        <f>IF(D219&gt;B219,D219*0.023,0)</f>
        <v>9318.733263245982</v>
      </c>
      <c r="O219" s="18"/>
      <c r="P219" s="14">
        <f>P218+C219+H218</f>
        <v>503124.53538835433</v>
      </c>
      <c r="Q219" s="25">
        <f>(P219-(B108+SUM(H108:H218)))/(B108+SUM(H108:H218))</f>
        <v>12.35470479676969</v>
      </c>
      <c r="R219" s="25">
        <f t="shared" ref="R219:R221" si="131">D219/B219-1</f>
        <v>3.0000000000000027E-2</v>
      </c>
    </row>
    <row r="220" spans="1:18">
      <c r="A220" s="1">
        <f>A219+7</f>
        <v>45830</v>
      </c>
      <c r="B220" s="17">
        <f>D219+H219-N219</f>
        <v>395843.58253005764</v>
      </c>
      <c r="C220" s="44">
        <f>(B220*required_return)</f>
        <v>11875.307475901729</v>
      </c>
      <c r="D220" s="18">
        <f>B220+C220</f>
        <v>407718.89000595937</v>
      </c>
      <c r="E220" s="14">
        <f>B220/3000</f>
        <v>131.94786084335254</v>
      </c>
      <c r="F220" s="14">
        <f>E220</f>
        <v>131.94786084335254</v>
      </c>
      <c r="G220" s="52">
        <f t="shared" si="129"/>
        <v>90.000000000000028</v>
      </c>
      <c r="H220" s="19"/>
      <c r="I220" s="19"/>
      <c r="J220" s="18">
        <f>D220+H220-I220</f>
        <v>407718.89000595937</v>
      </c>
      <c r="K220" s="55">
        <f t="shared" si="130"/>
        <v>2.4999999999999998E-2</v>
      </c>
      <c r="L220" s="45"/>
      <c r="M220" s="47"/>
      <c r="N220" s="20">
        <f>IF(D220&gt;B220,D220*0.023,0)</f>
        <v>9377.534470137065</v>
      </c>
      <c r="O220" s="18"/>
      <c r="P220" s="14">
        <f>P219+C220+H219</f>
        <v>514999.84286425606</v>
      </c>
      <c r="Q220" s="25">
        <f>(P220-(B108+SUM(H108:H219)))/(B108+SUM(H108:H219))</f>
        <v>12.669917461938415</v>
      </c>
      <c r="R220" s="25">
        <f t="shared" si="131"/>
        <v>3.0000000000000027E-2</v>
      </c>
    </row>
    <row r="221" spans="1:18" ht="15" thickBot="1">
      <c r="A221" s="5">
        <f>A220+7</f>
        <v>45837</v>
      </c>
      <c r="B221" s="17">
        <f>D220+H220-N220</f>
        <v>398341.35553582228</v>
      </c>
      <c r="C221" s="44">
        <f>(B221*required_return)</f>
        <v>11950.240666074667</v>
      </c>
      <c r="D221" s="18">
        <f>B221+C221</f>
        <v>410291.59620189696</v>
      </c>
      <c r="E221" s="14">
        <f>B221/3000</f>
        <v>132.78045184527409</v>
      </c>
      <c r="F221" s="14">
        <f>E221</f>
        <v>132.78045184527409</v>
      </c>
      <c r="G221" s="52">
        <f t="shared" si="129"/>
        <v>90.000000000000085</v>
      </c>
      <c r="H221" s="19"/>
      <c r="I221" s="19"/>
      <c r="J221" s="18">
        <f>D221+H221-I221</f>
        <v>410291.59620189696</v>
      </c>
      <c r="K221" s="55">
        <f t="shared" si="130"/>
        <v>2.5000000000000001E-2</v>
      </c>
      <c r="L221" s="45"/>
      <c r="M221" s="48"/>
      <c r="N221" s="20">
        <f>IF(D221&gt;B221,D221*0.023,0)</f>
        <v>9436.7067126436305</v>
      </c>
      <c r="O221" s="18">
        <f>O216+SUM(N218:N221)</f>
        <v>125845.19404107754</v>
      </c>
      <c r="P221" s="14">
        <f>P220+C221+H220</f>
        <v>526950.08353033068</v>
      </c>
      <c r="Q221" s="25">
        <f>(P221-(B108+SUM(H108:H220)))/(B108+SUM(H108:H220))</f>
        <v>12.987119119024353</v>
      </c>
      <c r="R221" s="25">
        <f t="shared" si="131"/>
        <v>3.0000000000000027E-2</v>
      </c>
    </row>
    <row r="222" spans="1:18" ht="15" thickBot="1">
      <c r="A222" s="2"/>
      <c r="B222" s="3"/>
      <c r="C222" s="12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26"/>
      <c r="R222" s="26"/>
    </row>
    <row r="223" spans="1:18">
      <c r="A223" s="28">
        <f>A221+7</f>
        <v>45844</v>
      </c>
      <c r="B223" s="29">
        <f>D221+H221-N221</f>
        <v>400854.88948925334</v>
      </c>
      <c r="C223" s="44">
        <f>(B223*required_return)</f>
        <v>12025.6466846776</v>
      </c>
      <c r="D223" s="14">
        <f>B223+C223</f>
        <v>412880.53617393092</v>
      </c>
      <c r="E223" s="14">
        <f>B223/3000</f>
        <v>133.61829649641777</v>
      </c>
      <c r="F223" s="14">
        <f>E223</f>
        <v>133.61829649641777</v>
      </c>
      <c r="G223" s="53">
        <f>(D223-B223)/F223</f>
        <v>89.999999999999801</v>
      </c>
      <c r="H223" s="19"/>
      <c r="I223" s="19"/>
      <c r="J223" s="14">
        <f>D223+H223-I223</f>
        <v>412880.53617393092</v>
      </c>
      <c r="K223" s="55">
        <f>E223*75/B223</f>
        <v>2.4999999999999998E-2</v>
      </c>
      <c r="L223" s="50"/>
      <c r="M223" s="49"/>
      <c r="N223" s="31">
        <f>IF(D223&gt;B223,D223*0.023,0)</f>
        <v>9496.2523320004111</v>
      </c>
      <c r="O223" s="32"/>
      <c r="P223" s="30">
        <f>P221+C223+H221</f>
        <v>538975.73021500825</v>
      </c>
      <c r="Q223" s="35">
        <f>(P223-(B108+SUM(H108:H221)))/(B108+SUM(H108:H221))</f>
        <v>13.306322318566504</v>
      </c>
      <c r="R223" s="25">
        <f>D223/B223-1</f>
        <v>3.0000000000000027E-2</v>
      </c>
    </row>
    <row r="224" spans="1:18">
      <c r="A224" s="1">
        <f>A223+7</f>
        <v>45851</v>
      </c>
      <c r="B224" s="17">
        <f>D223+H223-N223</f>
        <v>403384.2838419305</v>
      </c>
      <c r="C224" s="44">
        <f>(B224*required_return)</f>
        <v>12101.528515257914</v>
      </c>
      <c r="D224" s="18">
        <f>B224+C224</f>
        <v>415485.81235718844</v>
      </c>
      <c r="E224" s="14">
        <f>B224/3000</f>
        <v>134.46142794731017</v>
      </c>
      <c r="F224" s="14">
        <f>E224</f>
        <v>134.46142794731017</v>
      </c>
      <c r="G224" s="52">
        <f t="shared" ref="G224:G226" si="132">(D224-B224)/F224</f>
        <v>90.000000000000114</v>
      </c>
      <c r="H224" s="19"/>
      <c r="I224" s="19"/>
      <c r="J224" s="18">
        <f>D224+H224-I224</f>
        <v>415485.81235718844</v>
      </c>
      <c r="K224" s="55">
        <f t="shared" ref="K224:K226" si="133">E224*75/B224</f>
        <v>2.5000000000000001E-2</v>
      </c>
      <c r="L224" s="45"/>
      <c r="M224" s="47"/>
      <c r="N224" s="20">
        <f>IF(D224&gt;B224,D224*0.023,0)</f>
        <v>9556.1736842153332</v>
      </c>
      <c r="O224" s="18"/>
      <c r="P224" s="14">
        <f>P223+C224+H223</f>
        <v>551077.25873026613</v>
      </c>
      <c r="Q224" s="25">
        <f>(P224-(B108+SUM(H108:H223)))/(B108+SUM(H108:H223))</f>
        <v>13.627539690297766</v>
      </c>
      <c r="R224" s="25">
        <f t="shared" ref="R224:R226" si="134">D224/B224-1</f>
        <v>3.0000000000000027E-2</v>
      </c>
    </row>
    <row r="225" spans="1:18">
      <c r="A225" s="1">
        <f>A224+7</f>
        <v>45858</v>
      </c>
      <c r="B225" s="17">
        <f>D224+H224-N224</f>
        <v>405929.63867297309</v>
      </c>
      <c r="C225" s="44">
        <f>(B225*required_return)</f>
        <v>12177.889160189192</v>
      </c>
      <c r="D225" s="18">
        <f>B225+C225</f>
        <v>418107.52783316228</v>
      </c>
      <c r="E225" s="14">
        <f>B225/3000</f>
        <v>135.30987955765769</v>
      </c>
      <c r="F225" s="14">
        <f>E225</f>
        <v>135.30987955765769</v>
      </c>
      <c r="G225" s="52">
        <f t="shared" si="132"/>
        <v>90.000000000000028</v>
      </c>
      <c r="H225" s="19"/>
      <c r="I225" s="19"/>
      <c r="J225" s="18">
        <f>D225+H225-I225</f>
        <v>418107.52783316228</v>
      </c>
      <c r="K225" s="55">
        <f t="shared" si="133"/>
        <v>2.5000000000000001E-2</v>
      </c>
      <c r="L225" s="45"/>
      <c r="M225" s="47"/>
      <c r="N225" s="20">
        <f>IF(D225&gt;B225,D225*0.023,0)</f>
        <v>9616.4731401627323</v>
      </c>
      <c r="O225" s="18"/>
      <c r="P225" s="14">
        <f>P224+C225+H224</f>
        <v>563255.14789045532</v>
      </c>
      <c r="Q225" s="25">
        <f>(P225-(B108+SUM(H108:H224)))/(B108+SUM(H108:H224))</f>
        <v>13.950783943644653</v>
      </c>
      <c r="R225" s="25">
        <f t="shared" si="134"/>
        <v>3.0000000000000027E-2</v>
      </c>
    </row>
    <row r="226" spans="1:18" ht="15" thickBot="1">
      <c r="A226" s="5">
        <f>A225+7</f>
        <v>45865</v>
      </c>
      <c r="B226" s="33">
        <f>D225+H225-N225</f>
        <v>408491.05469299958</v>
      </c>
      <c r="C226" s="44">
        <f>(B226*required_return)</f>
        <v>12254.731640789987</v>
      </c>
      <c r="D226" s="18">
        <f>B226+C226</f>
        <v>420745.78633378958</v>
      </c>
      <c r="E226" s="14">
        <f>B226/3000</f>
        <v>136.16368489766651</v>
      </c>
      <c r="F226" s="14">
        <f>E226</f>
        <v>136.16368489766651</v>
      </c>
      <c r="G226" s="52">
        <f t="shared" si="132"/>
        <v>90.000000000000156</v>
      </c>
      <c r="H226" s="19"/>
      <c r="I226" s="19"/>
      <c r="J226" s="18">
        <f>D226+H226-I226</f>
        <v>420745.78633378958</v>
      </c>
      <c r="K226" s="55">
        <f t="shared" si="133"/>
        <v>2.4999999999999998E-2</v>
      </c>
      <c r="L226" s="51"/>
      <c r="M226" s="48"/>
      <c r="N226" s="22">
        <f>IF(D226&gt;B226,D226*0.023,0)</f>
        <v>9677.1530856771606</v>
      </c>
      <c r="O226" s="34">
        <f>O221+SUM(N223:N226)</f>
        <v>164191.24628313316</v>
      </c>
      <c r="P226" s="36">
        <f>P225+C226+H225</f>
        <v>575509.87953124533</v>
      </c>
      <c r="Q226" s="37">
        <f>(P226-(B108+SUM(H108:H225)))/(B108+SUM(H108:H225))</f>
        <v>14.276067868230161</v>
      </c>
      <c r="R226" s="25">
        <f t="shared" si="134"/>
        <v>3.0000000000000027E-2</v>
      </c>
    </row>
    <row r="227" spans="1:18" ht="15" thickBot="1">
      <c r="A227" s="2"/>
      <c r="B227" s="3"/>
      <c r="C227" s="12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26"/>
      <c r="R227" s="26"/>
    </row>
    <row r="228" spans="1:18">
      <c r="A228" s="1">
        <f>A226+7</f>
        <v>45872</v>
      </c>
      <c r="B228" s="17">
        <f>D226+H226-N226</f>
        <v>411068.6332481124</v>
      </c>
      <c r="C228" s="44">
        <f>(B228*required_return)</f>
        <v>12332.058997443371</v>
      </c>
      <c r="D228" s="14">
        <f>B228+C228</f>
        <v>423400.69224555575</v>
      </c>
      <c r="E228" s="14">
        <f>B228/3000</f>
        <v>137.02287774937079</v>
      </c>
      <c r="F228" s="14">
        <f>E228</f>
        <v>137.02287774937079</v>
      </c>
      <c r="G228" s="53">
        <f>(D228-B228)/F228</f>
        <v>89.999999999999872</v>
      </c>
      <c r="H228" s="19"/>
      <c r="I228" s="19"/>
      <c r="J228" s="14">
        <f>D228+H228-I228</f>
        <v>423400.69224555575</v>
      </c>
      <c r="K228" s="55">
        <f>E228*75/B228</f>
        <v>2.4999999999999998E-2</v>
      </c>
      <c r="L228" s="45"/>
      <c r="M228" s="47"/>
      <c r="N228" s="31">
        <f>IF(D228&gt;B228,D228*0.023,0)</f>
        <v>9738.2159216477812</v>
      </c>
      <c r="O228" s="32"/>
      <c r="P228" s="14">
        <f>P226+C228+H226</f>
        <v>587841.93852868874</v>
      </c>
      <c r="Q228" s="25">
        <f>(P228-(B158+SUM(H158:H226)))/(B158+SUM(H158:H226))</f>
        <v>3.7833303380637955</v>
      </c>
      <c r="R228" s="25">
        <f>D228/B228-1</f>
        <v>3.0000000000000027E-2</v>
      </c>
    </row>
    <row r="229" spans="1:18">
      <c r="A229" s="1">
        <f>A228+7</f>
        <v>45879</v>
      </c>
      <c r="B229" s="17">
        <f>D228+H228-N228</f>
        <v>413662.47632390796</v>
      </c>
      <c r="C229" s="44">
        <f>(B229*required_return)</f>
        <v>12409.874289717238</v>
      </c>
      <c r="D229" s="18">
        <f>B229+C229</f>
        <v>426072.3506136252</v>
      </c>
      <c r="E229" s="14">
        <f>B229/3000</f>
        <v>137.88749210796931</v>
      </c>
      <c r="F229" s="14">
        <f>E229</f>
        <v>137.88749210796931</v>
      </c>
      <c r="G229" s="52">
        <f t="shared" ref="G229:G231" si="135">(D229-B229)/F229</f>
        <v>89.999999999999972</v>
      </c>
      <c r="H229" s="19"/>
      <c r="I229" s="19"/>
      <c r="J229" s="18">
        <f>D229+H229-I229</f>
        <v>426072.3506136252</v>
      </c>
      <c r="K229" s="55">
        <f t="shared" ref="K229:K231" si="136">E229*75/B229</f>
        <v>2.4999999999999998E-2</v>
      </c>
      <c r="L229" s="45"/>
      <c r="M229" s="47"/>
      <c r="N229" s="20">
        <f>IF(D229&gt;B229,D229*0.023,0)</f>
        <v>9799.6640641133799</v>
      </c>
      <c r="O229" s="18"/>
      <c r="P229" s="14">
        <f>P228+C229+H228</f>
        <v>600251.81281840603</v>
      </c>
      <c r="Q229" s="25">
        <f>(P229-(B158+SUM(H158:H228)))/(B158+SUM(H158:H228))</f>
        <v>3.8843107620364985</v>
      </c>
      <c r="R229" s="25">
        <f t="shared" ref="R229:R231" si="137">D229/B229-1</f>
        <v>3.0000000000000027E-2</v>
      </c>
    </row>
    <row r="230" spans="1:18">
      <c r="A230" s="1">
        <f>A229+7</f>
        <v>45886</v>
      </c>
      <c r="B230" s="17">
        <f>D229+H229-N229</f>
        <v>416272.6865495118</v>
      </c>
      <c r="C230" s="44">
        <f>(B230*required_return)</f>
        <v>12488.180596485354</v>
      </c>
      <c r="D230" s="18">
        <f>B230+C230</f>
        <v>428760.86714599712</v>
      </c>
      <c r="E230" s="14">
        <f>B230/3000</f>
        <v>138.75756218317059</v>
      </c>
      <c r="F230" s="14">
        <f>E230</f>
        <v>138.75756218317059</v>
      </c>
      <c r="G230" s="52">
        <f t="shared" si="135"/>
        <v>89.999999999999801</v>
      </c>
      <c r="H230" s="19"/>
      <c r="I230" s="19"/>
      <c r="J230" s="18">
        <f>D230+H230-I230</f>
        <v>428760.86714599712</v>
      </c>
      <c r="K230" s="55">
        <f t="shared" si="136"/>
        <v>2.4999999999999998E-2</v>
      </c>
      <c r="L230" s="45"/>
      <c r="M230" s="47"/>
      <c r="N230" s="20">
        <f>IF(D230&gt;B230,D230*0.023,0)</f>
        <v>9861.4999443579345</v>
      </c>
      <c r="O230" s="18"/>
      <c r="P230" s="14">
        <f>P229+C230+H229</f>
        <v>612739.99341489142</v>
      </c>
      <c r="Q230" s="25">
        <f>(P230-(B158+SUM(H158:H229)))/(B158+SUM(H158:H229))</f>
        <v>3.985928372484469</v>
      </c>
      <c r="R230" s="25">
        <f t="shared" si="137"/>
        <v>3.0000000000000027E-2</v>
      </c>
    </row>
    <row r="231" spans="1:18" ht="15" thickBot="1">
      <c r="A231" s="5">
        <f>A230+7</f>
        <v>45893</v>
      </c>
      <c r="B231" s="17">
        <f>D230+H230-N230</f>
        <v>418899.36720163916</v>
      </c>
      <c r="C231" s="44">
        <f>(B231*required_return)</f>
        <v>12566.981016049174</v>
      </c>
      <c r="D231" s="18">
        <f>B231+C231</f>
        <v>431466.34821768833</v>
      </c>
      <c r="E231" s="14">
        <f>B231/3000</f>
        <v>139.6331224005464</v>
      </c>
      <c r="F231" s="14">
        <f>E231</f>
        <v>139.6331224005464</v>
      </c>
      <c r="G231" s="52">
        <f t="shared" si="135"/>
        <v>89.999999999999901</v>
      </c>
      <c r="H231" s="19"/>
      <c r="I231" s="19"/>
      <c r="J231" s="18">
        <f>D231+H231-I231</f>
        <v>431466.34821768833</v>
      </c>
      <c r="K231" s="55">
        <f t="shared" si="136"/>
        <v>2.5000000000000001E-2</v>
      </c>
      <c r="L231" s="45"/>
      <c r="M231" s="48"/>
      <c r="N231" s="22">
        <f>IF(D231&gt;B231,D231*0.023,0)</f>
        <v>9923.7260090068321</v>
      </c>
      <c r="O231" s="34">
        <f>O226+SUM(N228:N231)</f>
        <v>203514.3522222591</v>
      </c>
      <c r="P231" s="14">
        <f>P230+C231+H230</f>
        <v>625306.97443094058</v>
      </c>
      <c r="Q231" s="25">
        <f>(P231-(B158+SUM(H158:H230)))/(B158+SUM(H158:H230))</f>
        <v>4.0881871900543656</v>
      </c>
      <c r="R231" s="25">
        <f t="shared" si="137"/>
        <v>3.0000000000000027E-2</v>
      </c>
    </row>
    <row r="232" spans="1:18" ht="15" thickBot="1">
      <c r="A232" s="2"/>
      <c r="B232" s="3"/>
      <c r="C232" s="12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26"/>
      <c r="R232" s="26"/>
    </row>
    <row r="233" spans="1:18">
      <c r="A233" s="1">
        <f>A231+7</f>
        <v>45900</v>
      </c>
      <c r="B233" s="17">
        <f>D231+H231-N231</f>
        <v>421542.62220868148</v>
      </c>
      <c r="C233" s="44">
        <f>(B233*required_return)</f>
        <v>12646.278666260445</v>
      </c>
      <c r="D233" s="14">
        <f>B233+C233</f>
        <v>434188.9008749419</v>
      </c>
      <c r="E233" s="14">
        <f>B233/3000</f>
        <v>140.51420740289382</v>
      </c>
      <c r="F233" s="14">
        <f>E233</f>
        <v>140.51420740289382</v>
      </c>
      <c r="G233" s="53">
        <f>(D233-B233)/F233</f>
        <v>89.999999999999829</v>
      </c>
      <c r="H233" s="19"/>
      <c r="I233" s="19"/>
      <c r="J233" s="14">
        <f>D233+H233-I233</f>
        <v>434188.9008749419</v>
      </c>
      <c r="K233" s="55">
        <f>E233*75/B233</f>
        <v>2.4999999999999998E-2</v>
      </c>
      <c r="L233" s="45"/>
      <c r="M233" s="47"/>
      <c r="N233" s="20">
        <f>IF(D233&gt;B233,D233*0.013,0)</f>
        <v>5644.4557113742449</v>
      </c>
      <c r="O233" s="18"/>
      <c r="P233" s="14">
        <f>P231+C233+H231</f>
        <v>637953.253097201</v>
      </c>
      <c r="Q233" s="25">
        <f>(P233-(B158+SUM(H158:H231)))/(B158+SUM(H158:H231))</f>
        <v>4.1910912607631285</v>
      </c>
      <c r="R233" s="25">
        <f>D233/B233-1</f>
        <v>3.0000000000000027E-2</v>
      </c>
    </row>
    <row r="234" spans="1:18">
      <c r="A234" s="1">
        <f>A233+7</f>
        <v>45907</v>
      </c>
      <c r="B234" s="17">
        <f>D233+H233-N233</f>
        <v>428544.44516356767</v>
      </c>
      <c r="C234" s="44">
        <f>(B234*required_return)</f>
        <v>12856.33335490703</v>
      </c>
      <c r="D234" s="18">
        <f>B234+C234</f>
        <v>441400.77851847472</v>
      </c>
      <c r="E234" s="14">
        <f>B234/3000</f>
        <v>142.8481483878559</v>
      </c>
      <c r="F234" s="14">
        <f>E234</f>
        <v>142.8481483878559</v>
      </c>
      <c r="G234" s="52">
        <f t="shared" ref="G234:G236" si="138">(D234-B234)/F234</f>
        <v>90.000000000000142</v>
      </c>
      <c r="H234" s="19"/>
      <c r="I234" s="19"/>
      <c r="J234" s="18">
        <f>D234+H234-I234</f>
        <v>441400.77851847472</v>
      </c>
      <c r="K234" s="55">
        <f t="shared" ref="K234:K236" si="139">E234*75/B234</f>
        <v>2.5000000000000005E-2</v>
      </c>
      <c r="L234" s="45"/>
      <c r="M234" s="47"/>
      <c r="N234" s="20">
        <f>IF(D234&gt;B234,D234*0.013,0)</f>
        <v>5738.2101207401711</v>
      </c>
      <c r="O234" s="18"/>
      <c r="P234" s="14">
        <f>P233+C234+H233</f>
        <v>650809.58645210799</v>
      </c>
      <c r="Q234" s="25">
        <f>(P234-(B158+SUM(H158:H233)))/(B158+SUM(H158:H233))</f>
        <v>4.2957045680863644</v>
      </c>
      <c r="R234" s="25">
        <f t="shared" ref="R234:R236" si="140">D234/B234-1</f>
        <v>3.0000000000000027E-2</v>
      </c>
    </row>
    <row r="235" spans="1:18">
      <c r="A235" s="1">
        <f>A234+7</f>
        <v>45914</v>
      </c>
      <c r="B235" s="17">
        <f>D234+H234-N234</f>
        <v>435662.56839773455</v>
      </c>
      <c r="C235" s="44">
        <f>(B235*required_return)</f>
        <v>13069.877051932035</v>
      </c>
      <c r="D235" s="18">
        <f>B235+C235</f>
        <v>448732.44544966659</v>
      </c>
      <c r="E235" s="14">
        <f>B235/3000</f>
        <v>145.22085613257818</v>
      </c>
      <c r="F235" s="14">
        <f>E235</f>
        <v>145.22085613257818</v>
      </c>
      <c r="G235" s="52">
        <f t="shared" si="138"/>
        <v>90.000000000000014</v>
      </c>
      <c r="H235" s="19"/>
      <c r="I235" s="19"/>
      <c r="J235" s="18">
        <f>D235+H235-I235</f>
        <v>448732.44544966659</v>
      </c>
      <c r="K235" s="55">
        <f t="shared" si="139"/>
        <v>2.4999999999999998E-2</v>
      </c>
      <c r="L235" s="45"/>
      <c r="M235" s="47"/>
      <c r="N235" s="20">
        <f>IF(D235&gt;B235,D235*0.013,0)</f>
        <v>5833.5217908456652</v>
      </c>
      <c r="O235" s="18"/>
      <c r="P235" s="14">
        <f>P234+C235+H234</f>
        <v>663879.46350404003</v>
      </c>
      <c r="Q235" s="25">
        <f>(P235-(B158+SUM(H158:H234)))/(B158+SUM(H158:H234))</f>
        <v>4.4020555024442389</v>
      </c>
      <c r="R235" s="25">
        <f t="shared" si="140"/>
        <v>3.0000000000000027E-2</v>
      </c>
    </row>
    <row r="236" spans="1:18" ht="15" thickBot="1">
      <c r="A236" s="5">
        <f>A235+7</f>
        <v>45921</v>
      </c>
      <c r="B236" s="17">
        <f>D235+H235-N235</f>
        <v>442898.92365882092</v>
      </c>
      <c r="C236" s="44">
        <f>(B236*required_return)</f>
        <v>13286.967709764627</v>
      </c>
      <c r="D236" s="18">
        <f>B236+C236</f>
        <v>456185.89136858552</v>
      </c>
      <c r="E236" s="14">
        <f>B236/3000</f>
        <v>147.63297455294031</v>
      </c>
      <c r="F236" s="14">
        <f>E236</f>
        <v>147.63297455294031</v>
      </c>
      <c r="G236" s="52">
        <f t="shared" si="138"/>
        <v>89.999999999999844</v>
      </c>
      <c r="H236" s="19"/>
      <c r="I236" s="19"/>
      <c r="J236" s="18">
        <f>D236+H236-I236</f>
        <v>456185.89136858552</v>
      </c>
      <c r="K236" s="55">
        <f t="shared" si="139"/>
        <v>2.5000000000000001E-2</v>
      </c>
      <c r="L236" s="45"/>
      <c r="M236" s="48"/>
      <c r="N236" s="20">
        <f>IF(D236&gt;B236,D236*0.013,0)</f>
        <v>5930.4165877916112</v>
      </c>
      <c r="O236" s="18">
        <f>O231+SUM(N233:N236)</f>
        <v>226660.95643301078</v>
      </c>
      <c r="P236" s="14">
        <f>P235+C236+H235</f>
        <v>677166.43121380464</v>
      </c>
      <c r="Q236" s="25">
        <f>(P236-(B158+SUM(H158:H235)))/(B158+SUM(H158:H235))</f>
        <v>4.5101729258217969</v>
      </c>
      <c r="R236" s="25">
        <f t="shared" si="140"/>
        <v>3.0000000000000027E-2</v>
      </c>
    </row>
    <row r="237" spans="1:18" ht="15" thickBot="1">
      <c r="A237" s="2"/>
      <c r="B237" s="3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26"/>
      <c r="R237" s="26"/>
    </row>
    <row r="238" spans="1:18">
      <c r="A238" s="1">
        <f>A236+7</f>
        <v>45928</v>
      </c>
      <c r="B238" s="17">
        <f>D236+H236-N236</f>
        <v>450255.47478079388</v>
      </c>
      <c r="C238" s="44">
        <f>(B238*required_return)</f>
        <v>13507.664243423817</v>
      </c>
      <c r="D238" s="14">
        <f>B238+C238</f>
        <v>463763.13902421773</v>
      </c>
      <c r="E238" s="14">
        <f>B238/3000</f>
        <v>150.08515826026462</v>
      </c>
      <c r="F238" s="14">
        <f>E238</f>
        <v>150.08515826026462</v>
      </c>
      <c r="G238" s="53">
        <f>(D238-B238)/F238</f>
        <v>90.000000000000199</v>
      </c>
      <c r="H238" s="19"/>
      <c r="I238" s="19"/>
      <c r="J238" s="14">
        <f>D238+H238-I238</f>
        <v>463763.13902421773</v>
      </c>
      <c r="K238" s="55">
        <f>E238*75/B238</f>
        <v>2.5000000000000001E-2</v>
      </c>
      <c r="L238" s="45"/>
      <c r="M238" s="47"/>
      <c r="N238" s="20">
        <f>IF(D238&gt;B238,D238*0.013,0)</f>
        <v>6028.9208073148302</v>
      </c>
      <c r="O238" s="18"/>
      <c r="P238" s="14">
        <f>P236+C238+H236</f>
        <v>690674.09545722848</v>
      </c>
      <c r="Q238" s="25">
        <f>(P238-(B158+SUM(H158:H236)))/(B158+SUM(H158:H236))</f>
        <v>4.6200861796016577</v>
      </c>
      <c r="R238" s="25">
        <f>D238/B238-1</f>
        <v>3.0000000000000027E-2</v>
      </c>
    </row>
    <row r="239" spans="1:18">
      <c r="A239" s="1">
        <f>A238+7</f>
        <v>45935</v>
      </c>
      <c r="B239" s="17">
        <f>D238+H238-N238</f>
        <v>457734.21821690293</v>
      </c>
      <c r="C239" s="44">
        <f>(B239*required_return)</f>
        <v>13732.026546507088</v>
      </c>
      <c r="D239" s="18">
        <f>B239+C239</f>
        <v>471466.24476341001</v>
      </c>
      <c r="E239" s="14">
        <f>B239/3000</f>
        <v>152.57807273896765</v>
      </c>
      <c r="F239" s="14">
        <f>E239</f>
        <v>152.57807273896765</v>
      </c>
      <c r="G239" s="52">
        <f t="shared" ref="G239:G241" si="141">(D239-B239)/F239</f>
        <v>89.999999999999972</v>
      </c>
      <c r="H239" s="19"/>
      <c r="I239" s="19"/>
      <c r="J239" s="18">
        <f>D239+H239-I239</f>
        <v>471466.24476341001</v>
      </c>
      <c r="K239" s="55">
        <f t="shared" ref="K239:K241" si="142">E239*75/B239</f>
        <v>2.5000000000000001E-2</v>
      </c>
      <c r="L239" s="45"/>
      <c r="M239" s="47"/>
      <c r="N239" s="20">
        <f>IF(D239&gt;B239,D239*0.013,0)</f>
        <v>6129.0611819243295</v>
      </c>
      <c r="O239" s="18"/>
      <c r="P239" s="14">
        <f>P238+C239+H238</f>
        <v>704406.12200373563</v>
      </c>
      <c r="Q239" s="25">
        <f>(P239-(B158+SUM(H158:H238)))/(B158+SUM(H158:H238))</f>
        <v>4.7318250925268019</v>
      </c>
      <c r="R239" s="25">
        <f t="shared" ref="R239:R241" si="143">D239/B239-1</f>
        <v>3.0000000000000027E-2</v>
      </c>
    </row>
    <row r="240" spans="1:18">
      <c r="A240" s="1">
        <f>A239+7</f>
        <v>45942</v>
      </c>
      <c r="B240" s="17">
        <f>D239+H239-N239</f>
        <v>465337.1835814857</v>
      </c>
      <c r="C240" s="44">
        <f>(B240*required_return)</f>
        <v>13960.115507444571</v>
      </c>
      <c r="D240" s="18">
        <f>B240+C240</f>
        <v>479297.29908893025</v>
      </c>
      <c r="E240" s="14">
        <f>B240/3000</f>
        <v>155.11239452716191</v>
      </c>
      <c r="F240" s="14">
        <f>E240</f>
        <v>155.11239452716191</v>
      </c>
      <c r="G240" s="52">
        <f t="shared" si="141"/>
        <v>89.999999999999801</v>
      </c>
      <c r="H240" s="19"/>
      <c r="I240" s="19"/>
      <c r="J240" s="18">
        <f>D240+H240-I240</f>
        <v>479297.29908893025</v>
      </c>
      <c r="K240" s="55">
        <f t="shared" si="142"/>
        <v>2.5000000000000001E-2</v>
      </c>
      <c r="L240" s="45"/>
      <c r="M240" s="47"/>
      <c r="N240" s="20">
        <f>IF(D240&gt;B240,D240*0.013,0)</f>
        <v>6230.864888156093</v>
      </c>
      <c r="O240" s="18"/>
      <c r="P240" s="14">
        <f>P239+C240+H239</f>
        <v>718366.23751118022</v>
      </c>
      <c r="Q240" s="25">
        <f>(P240-(B158+SUM(H158:H239)))/(B158+SUM(H158:H239))</f>
        <v>4.8454199887956317</v>
      </c>
      <c r="R240" s="25">
        <f t="shared" si="143"/>
        <v>3.0000000000000027E-2</v>
      </c>
    </row>
    <row r="241" spans="1:18" ht="15" thickBot="1">
      <c r="A241" s="5">
        <f>A240+7</f>
        <v>45949</v>
      </c>
      <c r="B241" s="17">
        <f>D240+H240-N240</f>
        <v>473066.43420077418</v>
      </c>
      <c r="C241" s="44">
        <f>(B241*required_return)</f>
        <v>14191.993026023225</v>
      </c>
      <c r="D241" s="18">
        <f>B241+C241</f>
        <v>487258.42722679739</v>
      </c>
      <c r="E241" s="14">
        <f>B241/3000</f>
        <v>157.68881140025806</v>
      </c>
      <c r="F241" s="14">
        <f>E241</f>
        <v>157.68881140025806</v>
      </c>
      <c r="G241" s="52">
        <f t="shared" si="141"/>
        <v>89.999999999999886</v>
      </c>
      <c r="H241" s="19"/>
      <c r="I241" s="19"/>
      <c r="J241" s="18">
        <f>D241+H241-I241</f>
        <v>487258.42722679739</v>
      </c>
      <c r="K241" s="55">
        <f t="shared" si="142"/>
        <v>2.4999999999999998E-2</v>
      </c>
      <c r="L241" s="45"/>
      <c r="M241" s="48"/>
      <c r="N241" s="20">
        <f>IF(D241&gt;B241,D241*0.013,0)</f>
        <v>6334.3595539483658</v>
      </c>
      <c r="O241" s="18">
        <f>O236+SUM(N238:N241)</f>
        <v>251384.16286435441</v>
      </c>
      <c r="P241" s="14">
        <f>P240+C241+H240</f>
        <v>732558.23053720349</v>
      </c>
      <c r="Q241" s="25">
        <f>(P241-(B158+SUM(H158:H240)))/(B158+SUM(H158:H240))</f>
        <v>4.9609016962914874</v>
      </c>
      <c r="R241" s="25">
        <f t="shared" si="143"/>
        <v>3.0000000000000027E-2</v>
      </c>
    </row>
    <row r="242" spans="1:18" ht="15" thickBot="1">
      <c r="A242" s="2"/>
      <c r="B242" s="3"/>
      <c r="C242" s="12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26"/>
      <c r="R242" s="26"/>
    </row>
    <row r="243" spans="1:18">
      <c r="A243" s="1">
        <f>A241+7</f>
        <v>45956</v>
      </c>
      <c r="B243" s="17">
        <f>D241+H241-N241</f>
        <v>480924.06767284899</v>
      </c>
      <c r="C243" s="44">
        <f>(B243*required_return)</f>
        <v>14427.722030185469</v>
      </c>
      <c r="D243" s="14">
        <f>B243+C243</f>
        <v>495351.78970303445</v>
      </c>
      <c r="E243" s="14">
        <f>B243/3000</f>
        <v>160.30802255761634</v>
      </c>
      <c r="F243" s="14">
        <f>E243</f>
        <v>160.30802255761634</v>
      </c>
      <c r="G243" s="53">
        <f>(D243-B243)/F243</f>
        <v>89.999999999999901</v>
      </c>
      <c r="H243" s="19"/>
      <c r="I243" s="19"/>
      <c r="J243" s="14">
        <f>D243+H243-I243</f>
        <v>495351.78970303445</v>
      </c>
      <c r="K243" s="55">
        <f>E243*75/B243</f>
        <v>2.5000000000000001E-2</v>
      </c>
      <c r="L243" s="45"/>
      <c r="M243" s="47"/>
      <c r="N243" s="20">
        <f>IF(D243&gt;B243,D243*0.013,0)</f>
        <v>6439.5732661394477</v>
      </c>
      <c r="O243" s="18"/>
      <c r="P243" s="14">
        <f>P241+C243+H241</f>
        <v>746985.952567389</v>
      </c>
      <c r="Q243" s="25">
        <f>(P243-(B158+SUM(H158:H241)))/(B158+SUM(H158:H241))</f>
        <v>5.0783015549488502</v>
      </c>
      <c r="R243" s="25">
        <f>D243/B243-1</f>
        <v>3.0000000000000027E-2</v>
      </c>
    </row>
    <row r="244" spans="1:18">
      <c r="A244" s="1">
        <f>A243+7</f>
        <v>45963</v>
      </c>
      <c r="B244" s="17">
        <f>D243+H243-N243</f>
        <v>488912.21643689502</v>
      </c>
      <c r="C244" s="44">
        <f>(B244*required_return)</f>
        <v>14667.366493106851</v>
      </c>
      <c r="D244" s="18">
        <f>B244+C244</f>
        <v>503579.5829300019</v>
      </c>
      <c r="E244" s="14">
        <f>B244/3000</f>
        <v>162.97073881229835</v>
      </c>
      <c r="F244" s="14">
        <f>E244</f>
        <v>162.97073881229835</v>
      </c>
      <c r="G244" s="52">
        <f t="shared" ref="G244:G246" si="144">(D244-B244)/F244</f>
        <v>90.000000000000156</v>
      </c>
      <c r="H244" s="19"/>
      <c r="I244" s="19"/>
      <c r="J244" s="18">
        <f>D244+H244-I244</f>
        <v>503579.5829300019</v>
      </c>
      <c r="K244" s="55">
        <f t="shared" ref="K244:K246" si="145">E244*75/B244</f>
        <v>2.5000000000000001E-2</v>
      </c>
      <c r="L244" s="45"/>
      <c r="M244" s="47"/>
      <c r="N244" s="20">
        <f>IF(D244&gt;B244,D244*0.013,0)</f>
        <v>6546.5345780900243</v>
      </c>
      <c r="O244" s="18"/>
      <c r="P244" s="14">
        <f>P243+C244+H243</f>
        <v>761653.31906049582</v>
      </c>
      <c r="Q244" s="25">
        <f>(P244-(B158+SUM(H158:H243)))/(B158+SUM(H158:H243))</f>
        <v>5.1976514252585098</v>
      </c>
      <c r="R244" s="25">
        <f t="shared" ref="R244:R246" si="146">D244/B244-1</f>
        <v>3.0000000000000027E-2</v>
      </c>
    </row>
    <row r="245" spans="1:18">
      <c r="A245" s="1">
        <f>A244+7</f>
        <v>45970</v>
      </c>
      <c r="B245" s="17">
        <f>D244+H244-N244</f>
        <v>497033.04835191189</v>
      </c>
      <c r="C245" s="44">
        <f>(B245*required_return)</f>
        <v>14910.991450557356</v>
      </c>
      <c r="D245" s="18">
        <f>B245+C245</f>
        <v>511944.03980246925</v>
      </c>
      <c r="E245" s="14">
        <f>B245/3000</f>
        <v>165.67768278397062</v>
      </c>
      <c r="F245" s="14">
        <f>E245</f>
        <v>165.67768278397062</v>
      </c>
      <c r="G245" s="52">
        <f t="shared" si="144"/>
        <v>90.000000000000071</v>
      </c>
      <c r="H245" s="19"/>
      <c r="I245" s="19"/>
      <c r="J245" s="18">
        <f>D245+H245-I245</f>
        <v>511944.03980246925</v>
      </c>
      <c r="K245" s="55">
        <f t="shared" si="145"/>
        <v>2.4999999999999998E-2</v>
      </c>
      <c r="L245" s="45"/>
      <c r="M245" s="47"/>
      <c r="N245" s="20">
        <f>IF(D245&gt;B245,D245*0.013,0)</f>
        <v>6655.2725174321004</v>
      </c>
      <c r="O245" s="18"/>
      <c r="P245" s="14">
        <f>P244+C245+H244</f>
        <v>776564.31051105319</v>
      </c>
      <c r="Q245" s="25">
        <f>(P245-(B158+SUM(H158:H244)))/(B158+SUM(H158:H244))</f>
        <v>5.3189836969140138</v>
      </c>
      <c r="R245" s="25">
        <f t="shared" si="146"/>
        <v>3.0000000000000027E-2</v>
      </c>
    </row>
    <row r="246" spans="1:18" ht="15" thickBot="1">
      <c r="A246" s="5">
        <f>A245+7</f>
        <v>45977</v>
      </c>
      <c r="B246" s="17">
        <f>D245+H245-N245</f>
        <v>505288.76728503715</v>
      </c>
      <c r="C246" s="44">
        <f>(B246*required_return)</f>
        <v>15158.663018551113</v>
      </c>
      <c r="D246" s="18">
        <f>B246+C246</f>
        <v>520447.43030358828</v>
      </c>
      <c r="E246" s="14">
        <f>B246/3000</f>
        <v>168.42958909501237</v>
      </c>
      <c r="F246" s="14">
        <f>E246</f>
        <v>168.42958909501237</v>
      </c>
      <c r="G246" s="52">
        <f t="shared" si="144"/>
        <v>90.000000000000099</v>
      </c>
      <c r="H246" s="19"/>
      <c r="I246" s="19"/>
      <c r="J246" s="18">
        <f>D246+H246-I246</f>
        <v>520447.43030358828</v>
      </c>
      <c r="K246" s="55">
        <f t="shared" si="145"/>
        <v>2.4999999999999998E-2</v>
      </c>
      <c r="L246" s="45"/>
      <c r="M246" s="48"/>
      <c r="N246" s="20">
        <f>IF(D246&gt;B246,D246*0.013,0)</f>
        <v>6765.8165939466471</v>
      </c>
      <c r="O246" s="18">
        <f>O241+SUM(N243:N246)</f>
        <v>277791.35981996264</v>
      </c>
      <c r="P246" s="14">
        <f>P245+C246+H245</f>
        <v>791722.97352960426</v>
      </c>
      <c r="Q246" s="25">
        <f>(P246-(B158+SUM(H158:H245)))/(B158+SUM(H158:H245))</f>
        <v>5.4423312976017151</v>
      </c>
      <c r="R246" s="25">
        <f t="shared" si="146"/>
        <v>3.0000000000000027E-2</v>
      </c>
    </row>
    <row r="247" spans="1:18" ht="15" thickBot="1">
      <c r="A247" s="2"/>
      <c r="B247" s="3"/>
      <c r="C247" s="12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26"/>
      <c r="R247" s="26"/>
    </row>
    <row r="248" spans="1:18">
      <c r="A248" s="1">
        <f>A246+7</f>
        <v>45984</v>
      </c>
      <c r="B248" s="17">
        <f>D246+H246-N246</f>
        <v>513681.61370964162</v>
      </c>
      <c r="C248" s="44">
        <f>(B248*required_return)</f>
        <v>15410.448411289248</v>
      </c>
      <c r="D248" s="14">
        <f>B248+C248</f>
        <v>529092.06212093087</v>
      </c>
      <c r="E248" s="14">
        <f>B248/3000</f>
        <v>171.22720456988054</v>
      </c>
      <c r="F248" s="14">
        <f>E248</f>
        <v>171.22720456988054</v>
      </c>
      <c r="G248" s="53">
        <f>(D248-B248)/F248</f>
        <v>90.000000000000028</v>
      </c>
      <c r="H248" s="19"/>
      <c r="I248" s="19"/>
      <c r="J248" s="14">
        <f>D248+H248-I248</f>
        <v>529092.06212093087</v>
      </c>
      <c r="K248" s="55">
        <f>E248*75/B248</f>
        <v>2.4999999999999998E-2</v>
      </c>
      <c r="L248" s="45"/>
      <c r="M248" s="47"/>
      <c r="N248" s="20">
        <f>IF(D248&gt;B248,D248*0.013,0)</f>
        <v>6878.1968075721006</v>
      </c>
      <c r="O248" s="18"/>
      <c r="P248" s="14">
        <f>P246+C248+H246</f>
        <v>807133.42194089352</v>
      </c>
      <c r="Q248" s="25">
        <f>(P248-(B158+SUM(H158:H246)))/(B158+SUM(H158:H246))</f>
        <v>5.5677277019368399</v>
      </c>
      <c r="R248" s="25">
        <f>D248/B248-1</f>
        <v>3.0000000000000027E-2</v>
      </c>
    </row>
    <row r="249" spans="1:18">
      <c r="A249" s="1">
        <f>A248+7</f>
        <v>45991</v>
      </c>
      <c r="B249" s="17">
        <f>D248+H248-N248</f>
        <v>522213.86531335878</v>
      </c>
      <c r="C249" s="44">
        <f>(B249*required_return)</f>
        <v>15666.415959400763</v>
      </c>
      <c r="D249" s="18">
        <f>B249+C249</f>
        <v>537880.28127275954</v>
      </c>
      <c r="E249" s="14">
        <f>B249/3000</f>
        <v>174.07128843778625</v>
      </c>
      <c r="F249" s="14">
        <f>E249</f>
        <v>174.07128843778625</v>
      </c>
      <c r="G249" s="52">
        <f t="shared" ref="G249:G251" si="147">(D249-B249)/F249</f>
        <v>90.000000000000014</v>
      </c>
      <c r="H249" s="19"/>
      <c r="I249" s="19"/>
      <c r="J249" s="18">
        <f>D249+H249-I249</f>
        <v>537880.28127275954</v>
      </c>
      <c r="K249" s="55">
        <f t="shared" ref="K249:K251" si="148">E249*75/B249</f>
        <v>2.4999999999999998E-2</v>
      </c>
      <c r="L249" s="45"/>
      <c r="M249" s="47"/>
      <c r="N249" s="20">
        <f>IF(D249&gt;B249,D249*0.013,0)</f>
        <v>6992.4436565458736</v>
      </c>
      <c r="O249" s="18"/>
      <c r="P249" s="14">
        <f>P248+C249+H248</f>
        <v>822799.83790029422</v>
      </c>
      <c r="Q249" s="25">
        <f>(P249-(B158+SUM(H158:H248)))/(B158+SUM(H158:H248))</f>
        <v>5.6952069405479708</v>
      </c>
      <c r="R249" s="25">
        <f t="shared" ref="R249:R251" si="149">D249/B249-1</f>
        <v>3.0000000000000027E-2</v>
      </c>
    </row>
    <row r="250" spans="1:18">
      <c r="A250" s="1">
        <f>A249+7</f>
        <v>45998</v>
      </c>
      <c r="B250" s="17">
        <f>D249+H249-N249</f>
        <v>530887.83761621371</v>
      </c>
      <c r="C250" s="44">
        <f>(B250*required_return)</f>
        <v>15926.63512848641</v>
      </c>
      <c r="D250" s="18">
        <f>B250+C250</f>
        <v>546814.47274470015</v>
      </c>
      <c r="E250" s="14">
        <f>B250/3000</f>
        <v>176.96261253873791</v>
      </c>
      <c r="F250" s="14">
        <f>E250</f>
        <v>176.96261253873791</v>
      </c>
      <c r="G250" s="52">
        <f t="shared" si="147"/>
        <v>90.000000000000128</v>
      </c>
      <c r="H250" s="19"/>
      <c r="I250" s="19"/>
      <c r="J250" s="18">
        <f>D250+H250-I250</f>
        <v>546814.47274470015</v>
      </c>
      <c r="K250" s="55">
        <f t="shared" si="148"/>
        <v>2.5000000000000001E-2</v>
      </c>
      <c r="L250" s="45"/>
      <c r="M250" s="47"/>
      <c r="N250" s="20">
        <f>IF(D250&gt;B250,D250*0.013,0)</f>
        <v>7108.5881456811012</v>
      </c>
      <c r="O250" s="18"/>
      <c r="P250" s="14">
        <f>P249+C250+H249</f>
        <v>838726.47302878066</v>
      </c>
      <c r="Q250" s="25">
        <f>(P250-(B158+SUM(H158:H249)))/(B158+SUM(H158:H249))</f>
        <v>5.8248036093124327</v>
      </c>
      <c r="R250" s="25">
        <f t="shared" si="149"/>
        <v>3.0000000000000027E-2</v>
      </c>
    </row>
    <row r="251" spans="1:18" ht="15" thickBot="1">
      <c r="A251" s="5">
        <f>A250+7</f>
        <v>46005</v>
      </c>
      <c r="B251" s="17">
        <f>D250+H250-N250</f>
        <v>539705.88459901907</v>
      </c>
      <c r="C251" s="44">
        <f>(B251*required_return)</f>
        <v>16191.176537970572</v>
      </c>
      <c r="D251" s="18">
        <f>B251+C251</f>
        <v>555897.06113698962</v>
      </c>
      <c r="E251" s="14">
        <f>B251/3000</f>
        <v>179.90196153300636</v>
      </c>
      <c r="F251" s="14">
        <f>E251</f>
        <v>179.90196153300636</v>
      </c>
      <c r="G251" s="52">
        <f t="shared" si="147"/>
        <v>89.999999999999858</v>
      </c>
      <c r="H251" s="19"/>
      <c r="I251" s="19"/>
      <c r="J251" s="18">
        <f>D251+H251-I251</f>
        <v>555897.06113698962</v>
      </c>
      <c r="K251" s="55">
        <f t="shared" si="148"/>
        <v>2.4999999999999998E-2</v>
      </c>
      <c r="L251" s="45"/>
      <c r="M251" s="48"/>
      <c r="N251" s="20">
        <f>IF(D251&gt;B251,D251*0.013,0)</f>
        <v>7226.6617947808645</v>
      </c>
      <c r="O251" s="18">
        <f>O246+SUM(N248:N251)</f>
        <v>305997.25022454257</v>
      </c>
      <c r="P251" s="14">
        <f>P250+C251+H250</f>
        <v>854917.64956675121</v>
      </c>
      <c r="Q251" s="25">
        <f>(P251-(B158+SUM(H158:H250)))/(B158+SUM(H158:H250))</f>
        <v>5.9565528787450717</v>
      </c>
      <c r="R251" s="25">
        <f t="shared" si="149"/>
        <v>3.0000000000000027E-2</v>
      </c>
    </row>
    <row r="252" spans="1:18" ht="15" thickBot="1">
      <c r="A252" s="2"/>
      <c r="B252" s="3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26"/>
      <c r="R252" s="26"/>
    </row>
    <row r="253" spans="1:18">
      <c r="A253" s="1">
        <f>A251+7</f>
        <v>46012</v>
      </c>
      <c r="B253" s="17">
        <f>D251+H251-N251</f>
        <v>548670.39934220875</v>
      </c>
      <c r="C253" s="44">
        <f>(B253*required_return)</f>
        <v>16460.111980266262</v>
      </c>
      <c r="D253" s="14">
        <f>B253+C253</f>
        <v>565130.51132247504</v>
      </c>
      <c r="E253" s="14">
        <f>B253/3000</f>
        <v>182.89013311406958</v>
      </c>
      <c r="F253" s="14">
        <f>E253</f>
        <v>182.89013311406958</v>
      </c>
      <c r="G253" s="53">
        <f>(D253-B253)/F253</f>
        <v>90.000000000000128</v>
      </c>
      <c r="H253" s="19"/>
      <c r="I253" s="19"/>
      <c r="J253" s="14">
        <f>D253+H253-I253</f>
        <v>565130.51132247504</v>
      </c>
      <c r="K253" s="55">
        <f>E253*75/B253</f>
        <v>2.5000000000000001E-2</v>
      </c>
      <c r="L253" s="45"/>
      <c r="M253" s="47"/>
      <c r="N253" s="20">
        <f>IF(D253&gt;B253,D253*0.013,0)</f>
        <v>7346.6966471921751</v>
      </c>
      <c r="O253" s="18"/>
      <c r="P253" s="14">
        <f>P251+C253+H251</f>
        <v>871377.76154701749</v>
      </c>
      <c r="Q253" s="25">
        <f>(P253-(B158+SUM(H158:H251)))/(B158+SUM(H158:H251))</f>
        <v>6.0904905035429877</v>
      </c>
      <c r="R253" s="25">
        <f>D253/B253-1</f>
        <v>3.0000000000000027E-2</v>
      </c>
    </row>
    <row r="254" spans="1:18">
      <c r="A254" s="1">
        <f>A253+7</f>
        <v>46019</v>
      </c>
      <c r="B254" s="17">
        <f>D253+H253-N253</f>
        <v>557783.81467528292</v>
      </c>
      <c r="C254" s="44">
        <f>(B254*required_return)</f>
        <v>16733.514440258488</v>
      </c>
      <c r="D254" s="18">
        <f>B254+C254</f>
        <v>574517.32911554142</v>
      </c>
      <c r="E254" s="14">
        <f>B254/3000</f>
        <v>185.92793822509429</v>
      </c>
      <c r="F254" s="14">
        <f>E254</f>
        <v>185.92793822509429</v>
      </c>
      <c r="G254" s="52">
        <f t="shared" ref="G254:G256" si="150">(D254-B254)/F254</f>
        <v>90.000000000000071</v>
      </c>
      <c r="H254" s="19"/>
      <c r="I254" s="19"/>
      <c r="J254" s="18">
        <f>D254+H254-I254</f>
        <v>574517.32911554142</v>
      </c>
      <c r="K254" s="55">
        <f t="shared" ref="K254:K256" si="151">E254*75/B254</f>
        <v>2.5000000000000001E-2</v>
      </c>
      <c r="L254" s="45"/>
      <c r="M254" s="47"/>
      <c r="N254" s="20">
        <f>IF(D254&gt;B254,D254*0.013,0)</f>
        <v>7468.7252785020382</v>
      </c>
      <c r="O254" s="18"/>
      <c r="P254" s="14">
        <f>P253+C254+H253</f>
        <v>888111.27598727599</v>
      </c>
      <c r="Q254" s="25">
        <f>(P254-(B158+SUM(H158:H253)))/(B158+SUM(H158:H253))</f>
        <v>6.2266528322887966</v>
      </c>
      <c r="R254" s="25">
        <f t="shared" ref="R254:R256" si="152">D254/B254-1</f>
        <v>3.0000000000000027E-2</v>
      </c>
    </row>
    <row r="255" spans="1:18">
      <c r="A255" s="1">
        <f>A254+7</f>
        <v>46026</v>
      </c>
      <c r="B255" s="17">
        <f>D254+H254-N254</f>
        <v>567048.60383703944</v>
      </c>
      <c r="C255" s="44">
        <f>(B255*required_return)</f>
        <v>17011.458115111182</v>
      </c>
      <c r="D255" s="18">
        <f>B255+C255</f>
        <v>584060.06195215066</v>
      </c>
      <c r="E255" s="14">
        <f>B255/3000</f>
        <v>189.01620127901316</v>
      </c>
      <c r="F255" s="14">
        <f>E255</f>
        <v>189.01620127901316</v>
      </c>
      <c r="G255" s="52">
        <f t="shared" si="150"/>
        <v>90.000000000000199</v>
      </c>
      <c r="H255" s="19"/>
      <c r="I255" s="19"/>
      <c r="J255" s="18">
        <f>D255+H255-I255</f>
        <v>584060.06195215066</v>
      </c>
      <c r="K255" s="55">
        <f t="shared" si="151"/>
        <v>2.5000000000000001E-2</v>
      </c>
      <c r="L255" s="45"/>
      <c r="M255" s="47"/>
      <c r="N255" s="20">
        <f>IF(D255&gt;B255,D255*0.013,0)</f>
        <v>7592.7808053779581</v>
      </c>
      <c r="O255" s="18"/>
      <c r="P255" s="14">
        <f>P254+C255+H254</f>
        <v>905122.73410238721</v>
      </c>
      <c r="Q255" s="25">
        <f>(P255-(B158+SUM(H158:H254)))/(B158+SUM(H158:H254))</f>
        <v>6.3650768173150745</v>
      </c>
      <c r="R255" s="25">
        <f t="shared" si="152"/>
        <v>3.0000000000000027E-2</v>
      </c>
    </row>
    <row r="256" spans="1:18" ht="15" thickBot="1">
      <c r="A256" s="5">
        <f>A255+7</f>
        <v>46033</v>
      </c>
      <c r="B256" s="17">
        <f>D255+H255-N255</f>
        <v>576467.28114677267</v>
      </c>
      <c r="C256" s="44">
        <f>(B256*required_return)</f>
        <v>17294.01843440318</v>
      </c>
      <c r="D256" s="18">
        <f>B256+C256</f>
        <v>593761.2995811759</v>
      </c>
      <c r="E256" s="14">
        <f>B256/3000</f>
        <v>192.15576038225757</v>
      </c>
      <c r="F256" s="14">
        <f>E256</f>
        <v>192.15576038225757</v>
      </c>
      <c r="G256" s="52">
        <f t="shared" si="150"/>
        <v>90.000000000000256</v>
      </c>
      <c r="H256" s="19"/>
      <c r="I256" s="19"/>
      <c r="J256" s="18">
        <f>D256+H256-I256</f>
        <v>593761.2995811759</v>
      </c>
      <c r="K256" s="55">
        <f t="shared" si="151"/>
        <v>2.5000000000000001E-2</v>
      </c>
      <c r="L256" s="45"/>
      <c r="M256" s="48"/>
      <c r="N256" s="20">
        <f>IF(D256&gt;B256,D256*0.013,0)</f>
        <v>7718.8968945552861</v>
      </c>
      <c r="O256" s="18">
        <f>O251+SUM(N253:N256)</f>
        <v>336124.34985017002</v>
      </c>
      <c r="P256" s="14">
        <f>P255+C256+H255</f>
        <v>922416.75253679045</v>
      </c>
      <c r="Q256" s="25">
        <f>(P256-(B158+SUM(H158:H255)))/(B158+SUM(H158:H255))</f>
        <v>6.505800024732638</v>
      </c>
      <c r="R256" s="25">
        <f t="shared" si="152"/>
        <v>3.0000000000000027E-2</v>
      </c>
    </row>
    <row r="257" spans="1:18" ht="15" thickBot="1">
      <c r="A257" s="2"/>
      <c r="B257" s="3"/>
      <c r="C257" s="12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26"/>
      <c r="R257" s="26"/>
    </row>
    <row r="258" spans="1:18">
      <c r="A258" s="1">
        <f>A256+7</f>
        <v>46040</v>
      </c>
      <c r="B258" s="17">
        <f>D256+H256-N256</f>
        <v>586042.4026866206</v>
      </c>
      <c r="C258" s="44">
        <f>(B258*required_return)</f>
        <v>17581.272080598617</v>
      </c>
      <c r="D258" s="14">
        <f>B258+C258</f>
        <v>603623.67476721923</v>
      </c>
      <c r="E258" s="14">
        <f>B258/3000</f>
        <v>195.34746756220687</v>
      </c>
      <c r="F258" s="14">
        <f>E258</f>
        <v>195.34746756220687</v>
      </c>
      <c r="G258" s="53">
        <f>(D258-B258)/F258</f>
        <v>90.000000000000071</v>
      </c>
      <c r="H258" s="19"/>
      <c r="I258" s="19"/>
      <c r="J258" s="14">
        <f>D258+H258-I258</f>
        <v>603623.67476721923</v>
      </c>
      <c r="K258" s="55">
        <f>E258*75/B258</f>
        <v>2.5000000000000001E-2</v>
      </c>
      <c r="L258" s="45"/>
      <c r="M258" s="19"/>
      <c r="N258" s="20">
        <f>IF(D258&gt;B258,D258*0.013,0)</f>
        <v>7847.1077719738496</v>
      </c>
      <c r="O258" s="18"/>
      <c r="P258" s="14">
        <f>P256+C258+H256</f>
        <v>939998.02461738908</v>
      </c>
      <c r="Q258" s="25">
        <f>(P258-(B158+SUM(H158:H256)))/(B158+SUM(H158:H256))</f>
        <v>6.6488606446254073</v>
      </c>
      <c r="R258" s="25">
        <f>D258/B258-1</f>
        <v>3.0000000000000027E-2</v>
      </c>
    </row>
    <row r="259" spans="1:18">
      <c r="A259" s="1">
        <f>A258+7</f>
        <v>46047</v>
      </c>
      <c r="B259" s="17">
        <f>D258+H258-N258</f>
        <v>595776.5669952454</v>
      </c>
      <c r="C259" s="44">
        <f>(B259*required_return)</f>
        <v>17873.297009857361</v>
      </c>
      <c r="D259" s="18">
        <f>B259+C259</f>
        <v>613649.86400510278</v>
      </c>
      <c r="E259" s="14">
        <f>B259/3000</f>
        <v>198.59218899841514</v>
      </c>
      <c r="F259" s="14">
        <f>E259</f>
        <v>198.59218899841514</v>
      </c>
      <c r="G259" s="52">
        <f t="shared" ref="G259:G261" si="153">(D259-B259)/F259</f>
        <v>90.000000000000043</v>
      </c>
      <c r="H259" s="19"/>
      <c r="I259" s="19"/>
      <c r="J259" s="18">
        <f>D259+H259-I259</f>
        <v>613649.86400510278</v>
      </c>
      <c r="K259" s="55">
        <f t="shared" ref="K259:K261" si="154">E259*75/B259</f>
        <v>2.5000000000000001E-2</v>
      </c>
      <c r="L259" s="45"/>
      <c r="M259" s="19"/>
      <c r="N259" s="20">
        <f>IF(D259&gt;B259,D259*0.013,0)</f>
        <v>7977.4482320663355</v>
      </c>
      <c r="O259" s="18"/>
      <c r="P259" s="14">
        <f>P258+C259+H258</f>
        <v>957871.32162724645</v>
      </c>
      <c r="Q259" s="25">
        <f>(P259-(B158+SUM(H158:H258)))/(B158+SUM(H158:H258))</f>
        <v>6.7942975014145954</v>
      </c>
      <c r="R259" s="25">
        <f t="shared" ref="R259:R261" si="155">D259/B259-1</f>
        <v>3.0000000000000027E-2</v>
      </c>
    </row>
    <row r="260" spans="1:18">
      <c r="A260" s="1">
        <f>A259+7</f>
        <v>46054</v>
      </c>
      <c r="B260" s="17">
        <f>D259+H259-N259</f>
        <v>605672.41577303642</v>
      </c>
      <c r="C260" s="44">
        <f>(B260*required_return)</f>
        <v>18170.172473191091</v>
      </c>
      <c r="D260" s="18">
        <f>B260+C260</f>
        <v>623842.58824622747</v>
      </c>
      <c r="E260" s="14">
        <f>B260/3000</f>
        <v>201.89080525767881</v>
      </c>
      <c r="F260" s="14">
        <f>E260</f>
        <v>201.89080525767881</v>
      </c>
      <c r="G260" s="52">
        <f t="shared" si="153"/>
        <v>89.999999999999787</v>
      </c>
      <c r="H260" s="19"/>
      <c r="I260" s="19"/>
      <c r="J260" s="18">
        <f>D260+H260-I260</f>
        <v>623842.58824622747</v>
      </c>
      <c r="K260" s="55">
        <f t="shared" si="154"/>
        <v>2.4999999999999998E-2</v>
      </c>
      <c r="L260" s="45"/>
      <c r="M260" s="19"/>
      <c r="N260" s="20">
        <f>IF(D260&gt;B260,D260*0.013,0)</f>
        <v>8109.9536472009568</v>
      </c>
      <c r="O260" s="18"/>
      <c r="P260" s="14">
        <f>P259+C260+H259</f>
        <v>976041.4941004375</v>
      </c>
      <c r="Q260" s="25">
        <f>(P260-(B158+SUM(H158:H259)))/(B158+SUM(H158:H259))</f>
        <v>6.9421500643950518</v>
      </c>
      <c r="R260" s="25">
        <f t="shared" si="155"/>
        <v>3.0000000000000027E-2</v>
      </c>
    </row>
    <row r="261" spans="1:18" ht="15" thickBot="1">
      <c r="A261" s="1">
        <f>A260+7</f>
        <v>46061</v>
      </c>
      <c r="B261" s="17">
        <f>D260+H260-N260</f>
        <v>615732.63459902653</v>
      </c>
      <c r="C261" s="44">
        <f>(B261*required_return)</f>
        <v>18471.979037970796</v>
      </c>
      <c r="D261" s="18">
        <f>B261+C261</f>
        <v>634204.6136369973</v>
      </c>
      <c r="E261" s="14">
        <f>B261/3000</f>
        <v>205.24421153300884</v>
      </c>
      <c r="F261" s="14">
        <f>E261</f>
        <v>205.24421153300884</v>
      </c>
      <c r="G261" s="52">
        <f t="shared" si="153"/>
        <v>89.999999999999872</v>
      </c>
      <c r="H261" s="19"/>
      <c r="I261" s="19"/>
      <c r="J261" s="18">
        <f>D261+H261-I261</f>
        <v>634204.6136369973</v>
      </c>
      <c r="K261" s="55">
        <f t="shared" si="154"/>
        <v>2.4999999999999998E-2</v>
      </c>
      <c r="L261" s="45"/>
      <c r="M261" s="23"/>
      <c r="N261" s="20">
        <f>IF(D261&gt;B261,D261*0.013,0)</f>
        <v>8244.6599772809641</v>
      </c>
      <c r="O261" s="18">
        <f>O256+SUM(N258:N261)</f>
        <v>368303.51947869215</v>
      </c>
      <c r="P261" s="14">
        <f>P260+C261+H260</f>
        <v>994513.47313840827</v>
      </c>
      <c r="Q261" s="25">
        <f>(P261-(B158+SUM(H158:H260)))/(B158+SUM(H158:H260))</f>
        <v>7.0924584584466137</v>
      </c>
      <c r="R261" s="25">
        <f t="shared" si="155"/>
        <v>3.0000000000000027E-2</v>
      </c>
    </row>
    <row r="262" spans="1:18" ht="15" thickBot="1">
      <c r="A262" s="2"/>
      <c r="B262" s="3"/>
      <c r="C262" s="12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26"/>
      <c r="R262" s="26"/>
    </row>
    <row r="263" spans="1:18">
      <c r="A263" s="1">
        <f>A261+7</f>
        <v>46068</v>
      </c>
      <c r="B263" s="17">
        <f>D261+H261-N261</f>
        <v>625959.9536597163</v>
      </c>
      <c r="C263" s="44">
        <f>(B263*required_return)</f>
        <v>18778.798609791487</v>
      </c>
      <c r="D263" s="14">
        <f>B263+C263</f>
        <v>644738.75226950774</v>
      </c>
      <c r="E263" s="14">
        <f>B263/3000</f>
        <v>208.6533178865721</v>
      </c>
      <c r="F263" s="14">
        <f>E263</f>
        <v>208.6533178865721</v>
      </c>
      <c r="G263" s="53">
        <f>(D263-B263)/F263</f>
        <v>89.999999999999773</v>
      </c>
      <c r="H263" s="19"/>
      <c r="I263" s="19"/>
      <c r="J263" s="14">
        <f>D263+H263-I263</f>
        <v>644738.75226950774</v>
      </c>
      <c r="K263" s="55">
        <f>E263*75/B263</f>
        <v>2.4999999999999998E-2</v>
      </c>
      <c r="L263" s="45"/>
      <c r="M263" s="47"/>
      <c r="N263" s="20">
        <f>IF(D263&gt;B263,D263*0.013,0)</f>
        <v>8381.6037795036009</v>
      </c>
      <c r="O263" s="18"/>
      <c r="P263" s="14">
        <f>P261+C263+H261</f>
        <v>1013292.2717481997</v>
      </c>
      <c r="Q263" s="25">
        <f>(P263-(B158+SUM(H158:H261)))/(B158+SUM(H158:H261))</f>
        <v>7.2452634749233713</v>
      </c>
      <c r="R263" s="25">
        <f>D263/B263-1</f>
        <v>3.0000000000000027E-2</v>
      </c>
    </row>
    <row r="264" spans="1:18">
      <c r="A264" s="1">
        <f>A263+7</f>
        <v>46075</v>
      </c>
      <c r="B264" s="17">
        <f>D263+H263-N263</f>
        <v>636357.14849000413</v>
      </c>
      <c r="C264" s="44">
        <f>(B264*required_return)</f>
        <v>19090.714454700123</v>
      </c>
      <c r="D264" s="18">
        <f>B264+C264</f>
        <v>655447.86294470425</v>
      </c>
      <c r="E264" s="14">
        <f>B264/3000</f>
        <v>212.11904949666805</v>
      </c>
      <c r="F264" s="14">
        <f>E264</f>
        <v>212.11904949666805</v>
      </c>
      <c r="G264" s="52">
        <f t="shared" ref="G264:G266" si="156">(D264-B264)/F264</f>
        <v>89.999999999999986</v>
      </c>
      <c r="H264" s="19"/>
      <c r="I264" s="19"/>
      <c r="J264" s="18">
        <f>D264+H264-I264</f>
        <v>655447.86294470425</v>
      </c>
      <c r="K264" s="55">
        <f t="shared" ref="K264:K266" si="157">E264*75/B264</f>
        <v>2.5000000000000001E-2</v>
      </c>
      <c r="L264" s="45"/>
      <c r="M264" s="47"/>
      <c r="N264" s="20">
        <f>IF(D264&gt;B264,D264*0.013,0)</f>
        <v>8520.8222182811551</v>
      </c>
      <c r="O264" s="18"/>
      <c r="P264" s="14">
        <f>P263+C264+H263</f>
        <v>1032382.9862028998</v>
      </c>
      <c r="Q264" s="25">
        <f>(P264-(B158+SUM(H158:H263)))/(B158+SUM(H158:H263))</f>
        <v>7.4006065827238086</v>
      </c>
      <c r="R264" s="25">
        <f t="shared" ref="R264:R266" si="158">D264/B264-1</f>
        <v>3.0000000000000027E-2</v>
      </c>
    </row>
    <row r="265" spans="1:18">
      <c r="A265" s="1">
        <f>A264+7</f>
        <v>46082</v>
      </c>
      <c r="B265" s="17">
        <f>D264+H264-N264</f>
        <v>646927.04072642315</v>
      </c>
      <c r="C265" s="44">
        <f>(B265*required_return)</f>
        <v>19407.811221792694</v>
      </c>
      <c r="D265" s="18">
        <f>B265+C265</f>
        <v>666334.85194821586</v>
      </c>
      <c r="E265" s="14">
        <f>B265/3000</f>
        <v>215.64234690880772</v>
      </c>
      <c r="F265" s="14">
        <f>E265</f>
        <v>215.64234690880772</v>
      </c>
      <c r="G265" s="52">
        <f t="shared" si="156"/>
        <v>90.000000000000071</v>
      </c>
      <c r="H265" s="19"/>
      <c r="I265" s="19"/>
      <c r="J265" s="18">
        <f>D265+H265-I265</f>
        <v>666334.85194821586</v>
      </c>
      <c r="K265" s="55">
        <f t="shared" si="157"/>
        <v>2.5000000000000001E-2</v>
      </c>
      <c r="L265" s="45"/>
      <c r="M265" s="47"/>
      <c r="N265" s="20">
        <f>IF(D265&gt;B265,D265*0.013,0)</f>
        <v>8662.353075326806</v>
      </c>
      <c r="O265" s="18"/>
      <c r="P265" s="14">
        <f>P264+C265+H264</f>
        <v>1051790.7974246924</v>
      </c>
      <c r="Q265" s="25">
        <f>(P265-(B158+SUM(H158:H264)))/(B158+SUM(H158:H264))</f>
        <v>7.5585299395448109</v>
      </c>
      <c r="R265" s="25">
        <f t="shared" si="158"/>
        <v>3.0000000000000027E-2</v>
      </c>
    </row>
    <row r="266" spans="1:18" ht="15" thickBot="1">
      <c r="A266" s="5">
        <f>A265+7</f>
        <v>46089</v>
      </c>
      <c r="B266" s="17">
        <f>D265+H265-N265</f>
        <v>657672.49887288909</v>
      </c>
      <c r="C266" s="44">
        <f>(B266*required_return)</f>
        <v>19730.174966186671</v>
      </c>
      <c r="D266" s="18">
        <f>B266+C266</f>
        <v>677402.67383907572</v>
      </c>
      <c r="E266" s="14">
        <f>B266/3000</f>
        <v>219.22416629096304</v>
      </c>
      <c r="F266" s="14">
        <f>E266</f>
        <v>219.22416629096304</v>
      </c>
      <c r="G266" s="52">
        <f t="shared" si="156"/>
        <v>89.999999999999815</v>
      </c>
      <c r="H266" s="19"/>
      <c r="I266" s="19"/>
      <c r="J266" s="18">
        <f>D266+H266-I266</f>
        <v>677402.67383907572</v>
      </c>
      <c r="K266" s="55">
        <f t="shared" si="157"/>
        <v>2.5000000000000001E-2</v>
      </c>
      <c r="L266" s="45"/>
      <c r="M266" s="48"/>
      <c r="N266" s="20">
        <f>IF(D266&gt;B266,D266*0.013,0)</f>
        <v>8806.234759907984</v>
      </c>
      <c r="O266" s="18">
        <f>O261+SUM(N263:N266)</f>
        <v>402674.53331171168</v>
      </c>
      <c r="P266" s="14">
        <f>P265+C266+H265</f>
        <v>1071520.9723908792</v>
      </c>
      <c r="Q266" s="25">
        <f>(P266-(B158+SUM(H158:H265)))/(B158+SUM(H158:H265))</f>
        <v>7.7190764033226102</v>
      </c>
      <c r="R266" s="25">
        <f t="shared" si="158"/>
        <v>3.0000000000000027E-2</v>
      </c>
    </row>
    <row r="267" spans="1:18" ht="15" thickBot="1">
      <c r="A267" s="2"/>
      <c r="B267" s="3"/>
      <c r="C267" s="12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26"/>
      <c r="R267" s="26"/>
    </row>
  </sheetData>
  <conditionalFormatting sqref="R3 R5:R11">
    <cfRule type="cellIs" dxfId="111" priority="471" operator="greaterThan">
      <formula>0</formula>
    </cfRule>
    <cfRule type="cellIs" dxfId="110" priority="472" operator="lessThan">
      <formula>0</formula>
    </cfRule>
  </conditionalFormatting>
  <conditionalFormatting sqref="R12:R267">
    <cfRule type="cellIs" dxfId="109" priority="367" operator="greaterThan">
      <formula>0</formula>
    </cfRule>
    <cfRule type="cellIs" dxfId="108" priority="368" operator="lessThan">
      <formula>0</formula>
    </cfRule>
  </conditionalFormatting>
  <conditionalFormatting sqref="R4">
    <cfRule type="cellIs" dxfId="107" priority="363" operator="greaterThan">
      <formula>0</formula>
    </cfRule>
    <cfRule type="cellIs" dxfId="106" priority="364" operator="lessThan">
      <formula>0</formula>
    </cfRule>
  </conditionalFormatting>
  <conditionalFormatting sqref="G3:G6">
    <cfRule type="cellIs" dxfId="105" priority="361" operator="lessThan">
      <formula>0</formula>
    </cfRule>
    <cfRule type="cellIs" dxfId="104" priority="362" operator="greaterThan">
      <formula>0</formula>
    </cfRule>
  </conditionalFormatting>
  <conditionalFormatting sqref="G8:G11">
    <cfRule type="cellIs" dxfId="103" priority="103" operator="lessThan">
      <formula>0</formula>
    </cfRule>
    <cfRule type="cellIs" dxfId="102" priority="104" operator="greaterThan">
      <formula>0</formula>
    </cfRule>
  </conditionalFormatting>
  <conditionalFormatting sqref="G13:G16">
    <cfRule type="cellIs" dxfId="101" priority="101" operator="lessThan">
      <formula>0</formula>
    </cfRule>
    <cfRule type="cellIs" dxfId="100" priority="102" operator="greaterThan">
      <formula>0</formula>
    </cfRule>
  </conditionalFormatting>
  <conditionalFormatting sqref="G18:G21">
    <cfRule type="cellIs" dxfId="99" priority="99" operator="lessThan">
      <formula>0</formula>
    </cfRule>
    <cfRule type="cellIs" dxfId="98" priority="100" operator="greaterThan">
      <formula>0</formula>
    </cfRule>
  </conditionalFormatting>
  <conditionalFormatting sqref="G23:G26">
    <cfRule type="cellIs" dxfId="97" priority="97" operator="lessThan">
      <formula>0</formula>
    </cfRule>
    <cfRule type="cellIs" dxfId="96" priority="98" operator="greaterThan">
      <formula>0</formula>
    </cfRule>
  </conditionalFormatting>
  <conditionalFormatting sqref="G28:G31">
    <cfRule type="cellIs" dxfId="95" priority="95" operator="lessThan">
      <formula>0</formula>
    </cfRule>
    <cfRule type="cellIs" dxfId="94" priority="96" operator="greaterThan">
      <formula>0</formula>
    </cfRule>
  </conditionalFormatting>
  <conditionalFormatting sqref="G33:G36">
    <cfRule type="cellIs" dxfId="93" priority="93" operator="lessThan">
      <formula>0</formula>
    </cfRule>
    <cfRule type="cellIs" dxfId="92" priority="94" operator="greaterThan">
      <formula>0</formula>
    </cfRule>
  </conditionalFormatting>
  <conditionalFormatting sqref="G38:G41">
    <cfRule type="cellIs" dxfId="91" priority="91" operator="lessThan">
      <formula>0</formula>
    </cfRule>
    <cfRule type="cellIs" dxfId="90" priority="92" operator="greaterThan">
      <formula>0</formula>
    </cfRule>
  </conditionalFormatting>
  <conditionalFormatting sqref="G43:G46">
    <cfRule type="cellIs" dxfId="89" priority="89" operator="lessThan">
      <formula>0</formula>
    </cfRule>
    <cfRule type="cellIs" dxfId="88" priority="90" operator="greaterThan">
      <formula>0</formula>
    </cfRule>
  </conditionalFormatting>
  <conditionalFormatting sqref="G48:G51">
    <cfRule type="cellIs" dxfId="87" priority="87" operator="lessThan">
      <formula>0</formula>
    </cfRule>
    <cfRule type="cellIs" dxfId="86" priority="88" operator="greaterThan">
      <formula>0</formula>
    </cfRule>
  </conditionalFormatting>
  <conditionalFormatting sqref="G53:G56">
    <cfRule type="cellIs" dxfId="85" priority="85" operator="lessThan">
      <formula>0</formula>
    </cfRule>
    <cfRule type="cellIs" dxfId="84" priority="86" operator="greaterThan">
      <formula>0</formula>
    </cfRule>
  </conditionalFormatting>
  <conditionalFormatting sqref="G58:G61">
    <cfRule type="cellIs" dxfId="83" priority="83" operator="lessThan">
      <formula>0</formula>
    </cfRule>
    <cfRule type="cellIs" dxfId="82" priority="84" operator="greaterThan">
      <formula>0</formula>
    </cfRule>
  </conditionalFormatting>
  <conditionalFormatting sqref="G63:G66">
    <cfRule type="cellIs" dxfId="81" priority="81" operator="lessThan">
      <formula>0</formula>
    </cfRule>
    <cfRule type="cellIs" dxfId="80" priority="82" operator="greaterThan">
      <formula>0</formula>
    </cfRule>
  </conditionalFormatting>
  <conditionalFormatting sqref="G68:G71">
    <cfRule type="cellIs" dxfId="79" priority="79" operator="lessThan">
      <formula>0</formula>
    </cfRule>
    <cfRule type="cellIs" dxfId="78" priority="80" operator="greaterThan">
      <formula>0</formula>
    </cfRule>
  </conditionalFormatting>
  <conditionalFormatting sqref="G73:G76">
    <cfRule type="cellIs" dxfId="77" priority="77" operator="lessThan">
      <formula>0</formula>
    </cfRule>
    <cfRule type="cellIs" dxfId="76" priority="78" operator="greaterThan">
      <formula>0</formula>
    </cfRule>
  </conditionalFormatting>
  <conditionalFormatting sqref="G78:G81">
    <cfRule type="cellIs" dxfId="75" priority="75" operator="lessThan">
      <formula>0</formula>
    </cfRule>
    <cfRule type="cellIs" dxfId="74" priority="76" operator="greaterThan">
      <formula>0</formula>
    </cfRule>
  </conditionalFormatting>
  <conditionalFormatting sqref="G83:G86">
    <cfRule type="cellIs" dxfId="73" priority="73" operator="lessThan">
      <formula>0</formula>
    </cfRule>
    <cfRule type="cellIs" dxfId="72" priority="74" operator="greaterThan">
      <formula>0</formula>
    </cfRule>
  </conditionalFormatting>
  <conditionalFormatting sqref="G88:G91">
    <cfRule type="cellIs" dxfId="71" priority="71" operator="lessThan">
      <formula>0</formula>
    </cfRule>
    <cfRule type="cellIs" dxfId="70" priority="72" operator="greaterThan">
      <formula>0</formula>
    </cfRule>
  </conditionalFormatting>
  <conditionalFormatting sqref="G93:G96">
    <cfRule type="cellIs" dxfId="69" priority="69" operator="lessThan">
      <formula>0</formula>
    </cfRule>
    <cfRule type="cellIs" dxfId="68" priority="70" operator="greaterThan">
      <formula>0</formula>
    </cfRule>
  </conditionalFormatting>
  <conditionalFormatting sqref="G98:G101">
    <cfRule type="cellIs" dxfId="67" priority="67" operator="lessThan">
      <formula>0</formula>
    </cfRule>
    <cfRule type="cellIs" dxfId="66" priority="68" operator="greaterThan">
      <formula>0</formula>
    </cfRule>
  </conditionalFormatting>
  <conditionalFormatting sqref="G103:G106">
    <cfRule type="cellIs" dxfId="65" priority="65" operator="lessThan">
      <formula>0</formula>
    </cfRule>
    <cfRule type="cellIs" dxfId="64" priority="66" operator="greaterThan">
      <formula>0</formula>
    </cfRule>
  </conditionalFormatting>
  <conditionalFormatting sqref="G108:G111">
    <cfRule type="cellIs" dxfId="63" priority="63" operator="lessThan">
      <formula>0</formula>
    </cfRule>
    <cfRule type="cellIs" dxfId="62" priority="64" operator="greaterThan">
      <formula>0</formula>
    </cfRule>
  </conditionalFormatting>
  <conditionalFormatting sqref="G113:G116">
    <cfRule type="cellIs" dxfId="61" priority="61" operator="lessThan">
      <formula>0</formula>
    </cfRule>
    <cfRule type="cellIs" dxfId="60" priority="62" operator="greaterThan">
      <formula>0</formula>
    </cfRule>
  </conditionalFormatting>
  <conditionalFormatting sqref="G118:G121">
    <cfRule type="cellIs" dxfId="59" priority="59" operator="lessThan">
      <formula>0</formula>
    </cfRule>
    <cfRule type="cellIs" dxfId="58" priority="60" operator="greaterThan">
      <formula>0</formula>
    </cfRule>
  </conditionalFormatting>
  <conditionalFormatting sqref="G123:G126">
    <cfRule type="cellIs" dxfId="57" priority="57" operator="lessThan">
      <formula>0</formula>
    </cfRule>
    <cfRule type="cellIs" dxfId="56" priority="58" operator="greaterThan">
      <formula>0</formula>
    </cfRule>
  </conditionalFormatting>
  <conditionalFormatting sqref="G128:G131">
    <cfRule type="cellIs" dxfId="55" priority="55" operator="lessThan">
      <formula>0</formula>
    </cfRule>
    <cfRule type="cellIs" dxfId="54" priority="56" operator="greaterThan">
      <formula>0</formula>
    </cfRule>
  </conditionalFormatting>
  <conditionalFormatting sqref="G133:G136">
    <cfRule type="cellIs" dxfId="53" priority="53" operator="lessThan">
      <formula>0</formula>
    </cfRule>
    <cfRule type="cellIs" dxfId="52" priority="54" operator="greaterThan">
      <formula>0</formula>
    </cfRule>
  </conditionalFormatting>
  <conditionalFormatting sqref="G138:G141">
    <cfRule type="cellIs" dxfId="51" priority="51" operator="lessThan">
      <formula>0</formula>
    </cfRule>
    <cfRule type="cellIs" dxfId="50" priority="52" operator="greaterThan">
      <formula>0</formula>
    </cfRule>
  </conditionalFormatting>
  <conditionalFormatting sqref="G143:G146">
    <cfRule type="cellIs" dxfId="49" priority="49" operator="lessThan">
      <formula>0</formula>
    </cfRule>
    <cfRule type="cellIs" dxfId="48" priority="50" operator="greaterThan">
      <formula>0</formula>
    </cfRule>
  </conditionalFormatting>
  <conditionalFormatting sqref="G148:G151">
    <cfRule type="cellIs" dxfId="47" priority="47" operator="lessThan">
      <formula>0</formula>
    </cfRule>
    <cfRule type="cellIs" dxfId="46" priority="48" operator="greaterThan">
      <formula>0</formula>
    </cfRule>
  </conditionalFormatting>
  <conditionalFormatting sqref="G153:G156">
    <cfRule type="cellIs" dxfId="45" priority="45" operator="lessThan">
      <formula>0</formula>
    </cfRule>
    <cfRule type="cellIs" dxfId="44" priority="46" operator="greaterThan">
      <formula>0</formula>
    </cfRule>
  </conditionalFormatting>
  <conditionalFormatting sqref="G158:G161">
    <cfRule type="cellIs" dxfId="43" priority="43" operator="lessThan">
      <formula>0</formula>
    </cfRule>
    <cfRule type="cellIs" dxfId="42" priority="44" operator="greaterThan">
      <formula>0</formula>
    </cfRule>
  </conditionalFormatting>
  <conditionalFormatting sqref="G163:G166">
    <cfRule type="cellIs" dxfId="41" priority="41" operator="lessThan">
      <formula>0</formula>
    </cfRule>
    <cfRule type="cellIs" dxfId="40" priority="42" operator="greaterThan">
      <formula>0</formula>
    </cfRule>
  </conditionalFormatting>
  <conditionalFormatting sqref="G168:G171">
    <cfRule type="cellIs" dxfId="39" priority="39" operator="lessThan">
      <formula>0</formula>
    </cfRule>
    <cfRule type="cellIs" dxfId="38" priority="40" operator="greaterThan">
      <formula>0</formula>
    </cfRule>
  </conditionalFormatting>
  <conditionalFormatting sqref="G173:G176">
    <cfRule type="cellIs" dxfId="37" priority="37" operator="lessThan">
      <formula>0</formula>
    </cfRule>
    <cfRule type="cellIs" dxfId="36" priority="38" operator="greaterThan">
      <formula>0</formula>
    </cfRule>
  </conditionalFormatting>
  <conditionalFormatting sqref="G178:G181">
    <cfRule type="cellIs" dxfId="35" priority="35" operator="lessThan">
      <formula>0</formula>
    </cfRule>
    <cfRule type="cellIs" dxfId="34" priority="36" operator="greaterThan">
      <formula>0</formula>
    </cfRule>
  </conditionalFormatting>
  <conditionalFormatting sqref="G183:G186">
    <cfRule type="cellIs" dxfId="33" priority="33" operator="lessThan">
      <formula>0</formula>
    </cfRule>
    <cfRule type="cellIs" dxfId="32" priority="34" operator="greaterThan">
      <formula>0</formula>
    </cfRule>
  </conditionalFormatting>
  <conditionalFormatting sqref="G188:G191">
    <cfRule type="cellIs" dxfId="31" priority="31" operator="lessThan">
      <formula>0</formula>
    </cfRule>
    <cfRule type="cellIs" dxfId="30" priority="32" operator="greaterThan">
      <formula>0</formula>
    </cfRule>
  </conditionalFormatting>
  <conditionalFormatting sqref="G193:G196">
    <cfRule type="cellIs" dxfId="29" priority="29" operator="lessThan">
      <formula>0</formula>
    </cfRule>
    <cfRule type="cellIs" dxfId="28" priority="30" operator="greaterThan">
      <formula>0</formula>
    </cfRule>
  </conditionalFormatting>
  <conditionalFormatting sqref="G198:G201">
    <cfRule type="cellIs" dxfId="27" priority="27" operator="lessThan">
      <formula>0</formula>
    </cfRule>
    <cfRule type="cellIs" dxfId="26" priority="28" operator="greaterThan">
      <formula>0</formula>
    </cfRule>
  </conditionalFormatting>
  <conditionalFormatting sqref="G203:G206">
    <cfRule type="cellIs" dxfId="25" priority="25" operator="lessThan">
      <formula>0</formula>
    </cfRule>
    <cfRule type="cellIs" dxfId="24" priority="26" operator="greaterThan">
      <formula>0</formula>
    </cfRule>
  </conditionalFormatting>
  <conditionalFormatting sqref="G208:G211">
    <cfRule type="cellIs" dxfId="23" priority="23" operator="lessThan">
      <formula>0</formula>
    </cfRule>
    <cfRule type="cellIs" dxfId="22" priority="24" operator="greaterThan">
      <formula>0</formula>
    </cfRule>
  </conditionalFormatting>
  <conditionalFormatting sqref="G213:G216">
    <cfRule type="cellIs" dxfId="21" priority="21" operator="lessThan">
      <formula>0</formula>
    </cfRule>
    <cfRule type="cellIs" dxfId="20" priority="22" operator="greaterThan">
      <formula>0</formula>
    </cfRule>
  </conditionalFormatting>
  <conditionalFormatting sqref="G218:G221">
    <cfRule type="cellIs" dxfId="19" priority="19" operator="lessThan">
      <formula>0</formula>
    </cfRule>
    <cfRule type="cellIs" dxfId="18" priority="20" operator="greaterThan">
      <formula>0</formula>
    </cfRule>
  </conditionalFormatting>
  <conditionalFormatting sqref="G223:G226">
    <cfRule type="cellIs" dxfId="17" priority="17" operator="lessThan">
      <formula>0</formula>
    </cfRule>
    <cfRule type="cellIs" dxfId="16" priority="18" operator="greaterThan">
      <formula>0</formula>
    </cfRule>
  </conditionalFormatting>
  <conditionalFormatting sqref="G228:G231">
    <cfRule type="cellIs" dxfId="15" priority="15" operator="lessThan">
      <formula>0</formula>
    </cfRule>
    <cfRule type="cellIs" dxfId="14" priority="16" operator="greaterThan">
      <formula>0</formula>
    </cfRule>
  </conditionalFormatting>
  <conditionalFormatting sqref="G233:G236">
    <cfRule type="cellIs" dxfId="13" priority="13" operator="lessThan">
      <formula>0</formula>
    </cfRule>
    <cfRule type="cellIs" dxfId="12" priority="14" operator="greaterThan">
      <formula>0</formula>
    </cfRule>
  </conditionalFormatting>
  <conditionalFormatting sqref="G238:G241">
    <cfRule type="cellIs" dxfId="11" priority="11" operator="lessThan">
      <formula>0</formula>
    </cfRule>
    <cfRule type="cellIs" dxfId="10" priority="12" operator="greaterThan">
      <formula>0</formula>
    </cfRule>
  </conditionalFormatting>
  <conditionalFormatting sqref="G243:G246">
    <cfRule type="cellIs" dxfId="9" priority="9" operator="lessThan">
      <formula>0</formula>
    </cfRule>
    <cfRule type="cellIs" dxfId="8" priority="10" operator="greaterThan">
      <formula>0</formula>
    </cfRule>
  </conditionalFormatting>
  <conditionalFormatting sqref="G248:G251">
    <cfRule type="cellIs" dxfId="7" priority="7" operator="lessThan">
      <formula>0</formula>
    </cfRule>
    <cfRule type="cellIs" dxfId="6" priority="8" operator="greaterThan">
      <formula>0</formula>
    </cfRule>
  </conditionalFormatting>
  <conditionalFormatting sqref="G253:G256">
    <cfRule type="cellIs" dxfId="5" priority="5" operator="lessThan">
      <formula>0</formula>
    </cfRule>
    <cfRule type="cellIs" dxfId="4" priority="6" operator="greaterThan">
      <formula>0</formula>
    </cfRule>
  </conditionalFormatting>
  <conditionalFormatting sqref="G258:G261">
    <cfRule type="cellIs" dxfId="3" priority="3" operator="lessThan">
      <formula>0</formula>
    </cfRule>
    <cfRule type="cellIs" dxfId="2" priority="4" operator="greaterThan">
      <formula>0</formula>
    </cfRule>
  </conditionalFormatting>
  <conditionalFormatting sqref="G263:G266">
    <cfRule type="cellIs" dxfId="1" priority="1" operator="lessThan">
      <formula>0</formula>
    </cfRule>
    <cfRule type="cellIs" dxfId="0" priority="2" operator="greaterThan">
      <formula>0</formula>
    </cfRule>
  </conditionalFormatting>
  <pageMargins left="0.7" right="0.7" top="0.75" bottom="0.75" header="0.3" footer="0.3"/>
  <pageSetup paperSize="9" orientation="portrait" horizontalDpi="4294967293" verticalDpi="300" r:id="rId1"/>
  <ignoredErrors>
    <ignoredError sqref="Q5" formulaRange="1"/>
  </ignoredError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0B8E3-1F95-4FDA-9BB0-DE22337EE90B}">
  <dimension ref="B1:C11"/>
  <sheetViews>
    <sheetView workbookViewId="0">
      <selection activeCell="C6" sqref="C6"/>
    </sheetView>
  </sheetViews>
  <sheetFormatPr defaultRowHeight="14.5"/>
  <cols>
    <col min="2" max="2" width="26.54296875" customWidth="1"/>
  </cols>
  <sheetData>
    <row r="1" spans="2:3">
      <c r="B1" t="s">
        <v>9</v>
      </c>
      <c r="C1" s="40">
        <v>2000</v>
      </c>
    </row>
    <row r="2" spans="2:3">
      <c r="B2" t="s">
        <v>10</v>
      </c>
      <c r="C2">
        <v>100</v>
      </c>
    </row>
    <row r="3" spans="2:3">
      <c r="B3" t="s">
        <v>11</v>
      </c>
      <c r="C3">
        <v>0</v>
      </c>
    </row>
    <row r="4" spans="2:3">
      <c r="B4" t="s">
        <v>12</v>
      </c>
      <c r="C4">
        <v>1</v>
      </c>
    </row>
    <row r="5" spans="2:3">
      <c r="B5" t="s">
        <v>13</v>
      </c>
      <c r="C5">
        <v>100</v>
      </c>
    </row>
    <row r="6" spans="2:3">
      <c r="B6" t="s">
        <v>32</v>
      </c>
      <c r="C6">
        <v>0.03</v>
      </c>
    </row>
    <row r="7" spans="2:3">
      <c r="B7" t="s">
        <v>34</v>
      </c>
      <c r="C7">
        <v>75</v>
      </c>
    </row>
    <row r="8" spans="2:3">
      <c r="B8" t="s">
        <v>35</v>
      </c>
      <c r="C8">
        <v>110</v>
      </c>
    </row>
    <row r="9" spans="2:3">
      <c r="B9" t="s">
        <v>36</v>
      </c>
      <c r="C9">
        <v>4.4999999999999998E-2</v>
      </c>
    </row>
    <row r="10" spans="2:3">
      <c r="B10" t="s">
        <v>37</v>
      </c>
      <c r="C10">
        <v>0.04</v>
      </c>
    </row>
    <row r="11" spans="2:3">
      <c r="B11" t="s">
        <v>38</v>
      </c>
      <c r="C11">
        <v>0.03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Actual_Perfomance</vt:lpstr>
      <vt:lpstr>Projected_Perfomance</vt:lpstr>
      <vt:lpstr>Parameters</vt:lpstr>
      <vt:lpstr>main_acc_threshold</vt:lpstr>
      <vt:lpstr>maximum_lot_pip_size</vt:lpstr>
      <vt:lpstr>maximum_lot_size</vt:lpstr>
      <vt:lpstr>no_actual_accs</vt:lpstr>
      <vt:lpstr>no_shadow_accs</vt:lpstr>
      <vt:lpstr>required_return</vt:lpstr>
      <vt:lpstr>required_return_fixed</vt:lpstr>
      <vt:lpstr>required_return_low</vt:lpstr>
      <vt:lpstr>required_return_medium</vt:lpstr>
      <vt:lpstr>shadow_wkly_return</vt:lpstr>
      <vt:lpstr>weekly_return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 Musekiwa</cp:lastModifiedBy>
  <dcterms:created xsi:type="dcterms:W3CDTF">2019-05-11T10:37:00Z</dcterms:created>
  <dcterms:modified xsi:type="dcterms:W3CDTF">2022-04-19T08:38:02Z</dcterms:modified>
</cp:coreProperties>
</file>