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539F4223-4329-4D4B-8BE5-2DF127A92E0B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8" i="97" l="1"/>
  <c r="C6" i="97"/>
  <c r="C3" i="97"/>
  <c r="Q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193" i="97" s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K3" i="97"/>
  <c r="E3" i="97"/>
  <c r="L3" i="97" s="1"/>
  <c r="A4" i="93"/>
  <c r="A5" i="93" s="1"/>
  <c r="A6" i="93" s="1"/>
  <c r="E3" i="93"/>
  <c r="F3" i="93" s="1"/>
  <c r="C3" i="93"/>
  <c r="F3" i="97" l="1"/>
  <c r="R3" i="97"/>
  <c r="D3" i="97"/>
  <c r="K3" i="93"/>
  <c r="L3" i="93"/>
  <c r="D3" i="93"/>
  <c r="J3" i="97" l="1"/>
  <c r="B4" i="97" s="1"/>
  <c r="C4" i="97" s="1"/>
  <c r="G3" i="97"/>
  <c r="S3" i="97"/>
  <c r="S3" i="93"/>
  <c r="G3" i="93"/>
  <c r="J3" i="93"/>
  <c r="B4" i="93" s="1"/>
  <c r="E4" i="97" l="1"/>
  <c r="Q4" i="97"/>
  <c r="K4" i="97"/>
  <c r="C4" i="93"/>
  <c r="D4" i="93" s="1"/>
  <c r="E4" i="93"/>
  <c r="F4" i="93" s="1"/>
  <c r="K4" i="93"/>
  <c r="R4" i="97" l="1"/>
  <c r="D4" i="97"/>
  <c r="F4" i="97"/>
  <c r="L4" i="97"/>
  <c r="S4" i="93"/>
  <c r="G4" i="93"/>
  <c r="J4" i="93"/>
  <c r="L4" i="93"/>
  <c r="S4" i="97" l="1"/>
  <c r="G4" i="97"/>
  <c r="B5" i="97"/>
  <c r="C5" i="97" s="1"/>
  <c r="J4" i="97"/>
  <c r="Q3" i="93"/>
  <c r="R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Q5" i="97"/>
  <c r="K5" i="97"/>
  <c r="D5" i="97" l="1"/>
  <c r="F5" i="97"/>
  <c r="L5" i="97"/>
  <c r="R5" i="97"/>
  <c r="Q4" i="93"/>
  <c r="R4" i="93" s="1"/>
  <c r="S5" i="97" l="1"/>
  <c r="B6" i="97"/>
  <c r="J5" i="97"/>
  <c r="G5" i="97"/>
  <c r="B5" i="93"/>
  <c r="E6" i="97" l="1"/>
  <c r="L6" i="97" s="1"/>
  <c r="Q6" i="97"/>
  <c r="K6" i="97"/>
  <c r="C5" i="93"/>
  <c r="Q5" i="93" s="1"/>
  <c r="R5" i="93" s="1"/>
  <c r="E5" i="93"/>
  <c r="F5" i="93" s="1"/>
  <c r="K5" i="93"/>
  <c r="R6" i="97" l="1"/>
  <c r="D6" i="97"/>
  <c r="F6" i="97"/>
  <c r="D5" i="93"/>
  <c r="L5" i="93"/>
  <c r="B8" i="97" l="1"/>
  <c r="S6" i="97"/>
  <c r="G6" i="97"/>
  <c r="J6" i="97"/>
  <c r="S5" i="93"/>
  <c r="G5" i="93"/>
  <c r="J5" i="93"/>
  <c r="B6" i="93"/>
  <c r="C8" i="97" l="1"/>
  <c r="Q8" i="97" s="1"/>
  <c r="K8" i="97"/>
  <c r="E8" i="97"/>
  <c r="C6" i="93"/>
  <c r="Q6" i="93" s="1"/>
  <c r="R6" i="93" s="1"/>
  <c r="E6" i="93"/>
  <c r="F6" i="93" s="1"/>
  <c r="K6" i="93"/>
  <c r="D8" i="97" l="1"/>
  <c r="S8" i="97" s="1"/>
  <c r="L8" i="97"/>
  <c r="F8" i="97"/>
  <c r="D6" i="93"/>
  <c r="G6" i="93" s="1"/>
  <c r="L6" i="93"/>
  <c r="J8" i="97" l="1"/>
  <c r="B9" i="97"/>
  <c r="C9" i="97" s="1"/>
  <c r="Q9" i="97" s="1"/>
  <c r="G8" i="97"/>
  <c r="J6" i="93"/>
  <c r="S6" i="93"/>
  <c r="B8" i="93"/>
  <c r="K9" i="97" l="1"/>
  <c r="E9" i="97"/>
  <c r="L9" i="97" s="1"/>
  <c r="D9" i="97"/>
  <c r="S9" i="97" s="1"/>
  <c r="R9" i="97"/>
  <c r="K8" i="93"/>
  <c r="E8" i="93"/>
  <c r="F8" i="93" s="1"/>
  <c r="C8" i="93"/>
  <c r="Q8" i="93" s="1"/>
  <c r="R8" i="93" s="1"/>
  <c r="F9" i="97" l="1"/>
  <c r="G9" i="97" s="1"/>
  <c r="J9" i="97"/>
  <c r="B10" i="97"/>
  <c r="C10" i="97" s="1"/>
  <c r="Q10" i="97" s="1"/>
  <c r="L8" i="93"/>
  <c r="D8" i="93"/>
  <c r="K10" i="97" l="1"/>
  <c r="E10" i="97"/>
  <c r="L10" i="97" s="1"/>
  <c r="D10" i="97"/>
  <c r="B11" i="97" s="1"/>
  <c r="R10" i="97"/>
  <c r="G8" i="93"/>
  <c r="S8" i="93"/>
  <c r="J8" i="93"/>
  <c r="B9" i="93"/>
  <c r="F10" i="97" l="1"/>
  <c r="J10" i="97"/>
  <c r="G10" i="97"/>
  <c r="S10" i="97"/>
  <c r="C11" i="97"/>
  <c r="Q11" i="97" s="1"/>
  <c r="K11" i="97"/>
  <c r="E11" i="97"/>
  <c r="E9" i="93"/>
  <c r="F9" i="93" s="1"/>
  <c r="K9" i="93"/>
  <c r="C9" i="93"/>
  <c r="Q9" i="93" s="1"/>
  <c r="R9" i="93" s="1"/>
  <c r="D11" i="97" l="1"/>
  <c r="S11" i="97" s="1"/>
  <c r="L11" i="97"/>
  <c r="F11" i="97"/>
  <c r="R11" i="97"/>
  <c r="L9" i="93"/>
  <c r="D9" i="93"/>
  <c r="S9" i="93" s="1"/>
  <c r="G11" i="97" l="1"/>
  <c r="B13" i="97"/>
  <c r="K13" i="97" s="1"/>
  <c r="J11" i="97"/>
  <c r="G9" i="93"/>
  <c r="J9" i="93"/>
  <c r="B10" i="93"/>
  <c r="E13" i="97" l="1"/>
  <c r="F13" i="97" s="1"/>
  <c r="C13" i="97"/>
  <c r="Q13" i="97" s="1"/>
  <c r="R13" i="97" s="1"/>
  <c r="E10" i="93"/>
  <c r="L10" i="93" s="1"/>
  <c r="C10" i="93"/>
  <c r="Q10" i="93" s="1"/>
  <c r="R10" i="93" s="1"/>
  <c r="K10" i="93"/>
  <c r="L13" i="97" l="1"/>
  <c r="D13" i="97"/>
  <c r="J13" i="97" s="1"/>
  <c r="F10" i="93"/>
  <c r="D10" i="93"/>
  <c r="S10" i="93" s="1"/>
  <c r="B14" i="97" l="1"/>
  <c r="E14" i="97" s="1"/>
  <c r="S13" i="97"/>
  <c r="G13" i="97"/>
  <c r="G10" i="93"/>
  <c r="B11" i="93"/>
  <c r="J10" i="93"/>
  <c r="K14" i="97" l="1"/>
  <c r="C14" i="97"/>
  <c r="Q14" i="97" s="1"/>
  <c r="R14" i="97" s="1"/>
  <c r="F14" i="97"/>
  <c r="L14" i="97"/>
  <c r="K11" i="93"/>
  <c r="E11" i="93"/>
  <c r="F11" i="93" s="1"/>
  <c r="C11" i="93"/>
  <c r="Q11" i="93" s="1"/>
  <c r="R11" i="93" s="1"/>
  <c r="D14" i="97" l="1"/>
  <c r="S14" i="97" s="1"/>
  <c r="L11" i="93"/>
  <c r="D11" i="93"/>
  <c r="J11" i="93" s="1"/>
  <c r="G14" i="97" l="1"/>
  <c r="J14" i="97"/>
  <c r="B15" i="97"/>
  <c r="C15" i="97" s="1"/>
  <c r="Q15" i="97" s="1"/>
  <c r="K15" i="97"/>
  <c r="S11" i="93"/>
  <c r="B13" i="93"/>
  <c r="E13" i="93" s="1"/>
  <c r="G11" i="93"/>
  <c r="E15" i="97" l="1"/>
  <c r="F15" i="97" s="1"/>
  <c r="R15" i="97"/>
  <c r="D15" i="97"/>
  <c r="K13" i="93"/>
  <c r="C13" i="93"/>
  <c r="Q13" i="93" s="1"/>
  <c r="R13" i="93" s="1"/>
  <c r="L15" i="97" l="1"/>
  <c r="J15" i="97"/>
  <c r="G15" i="97"/>
  <c r="S15" i="97"/>
  <c r="B16" i="97"/>
  <c r="D13" i="93"/>
  <c r="S13" i="93" s="1"/>
  <c r="F13" i="93"/>
  <c r="L13" i="93"/>
  <c r="E16" i="97" l="1"/>
  <c r="C16" i="97"/>
  <c r="Q16" i="97" s="1"/>
  <c r="K16" i="97"/>
  <c r="G13" i="93"/>
  <c r="B14" i="93"/>
  <c r="K14" i="93" s="1"/>
  <c r="J13" i="93"/>
  <c r="R16" i="97" l="1"/>
  <c r="D16" i="97"/>
  <c r="F16" i="97"/>
  <c r="L16" i="97"/>
  <c r="E14" i="93"/>
  <c r="F14" i="93" s="1"/>
  <c r="C14" i="93"/>
  <c r="J16" i="97" l="1"/>
  <c r="G16" i="97"/>
  <c r="B18" i="97"/>
  <c r="S16" i="97"/>
  <c r="L14" i="93"/>
  <c r="Q14" i="93"/>
  <c r="R14" i="93" s="1"/>
  <c r="D14" i="93"/>
  <c r="G14" i="93" s="1"/>
  <c r="E18" i="97" l="1"/>
  <c r="C18" i="97"/>
  <c r="Q18" i="97" s="1"/>
  <c r="K18" i="97"/>
  <c r="S14" i="93"/>
  <c r="J14" i="93"/>
  <c r="B15" i="93"/>
  <c r="R18" i="97" l="1"/>
  <c r="D18" i="97"/>
  <c r="L18" i="97"/>
  <c r="F18" i="97"/>
  <c r="K15" i="93"/>
  <c r="E15" i="93"/>
  <c r="C15" i="93"/>
  <c r="Q15" i="93" s="1"/>
  <c r="R15" i="93" s="1"/>
  <c r="S18" i="97" l="1"/>
  <c r="B19" i="97"/>
  <c r="J18" i="97"/>
  <c r="G18" i="97"/>
  <c r="D15" i="93"/>
  <c r="L15" i="93"/>
  <c r="F15" i="93"/>
  <c r="K19" i="97" l="1"/>
  <c r="E19" i="97"/>
  <c r="C19" i="97"/>
  <c r="Q19" i="97" s="1"/>
  <c r="G15" i="93"/>
  <c r="B16" i="93"/>
  <c r="S15" i="93"/>
  <c r="J15" i="93"/>
  <c r="R19" i="97" l="1"/>
  <c r="D19" i="97"/>
  <c r="L19" i="97"/>
  <c r="F19" i="97"/>
  <c r="E16" i="93"/>
  <c r="K16" i="93"/>
  <c r="C16" i="93"/>
  <c r="Q16" i="93" s="1"/>
  <c r="R16" i="93" s="1"/>
  <c r="B20" i="97" l="1"/>
  <c r="J19" i="97"/>
  <c r="S19" i="97"/>
  <c r="G19" i="97"/>
  <c r="D16" i="93"/>
  <c r="L16" i="93"/>
  <c r="F16" i="93"/>
  <c r="C20" i="97" l="1"/>
  <c r="Q20" i="97" s="1"/>
  <c r="K20" i="97"/>
  <c r="E20" i="97"/>
  <c r="G16" i="93"/>
  <c r="B18" i="93"/>
  <c r="S16" i="93"/>
  <c r="J16" i="93"/>
  <c r="D20" i="97" l="1"/>
  <c r="B21" i="97" s="1"/>
  <c r="R20" i="97"/>
  <c r="L20" i="97"/>
  <c r="F20" i="97"/>
  <c r="C18" i="93"/>
  <c r="Q18" i="93" s="1"/>
  <c r="R18" i="93" s="1"/>
  <c r="E18" i="93"/>
  <c r="K18" i="93"/>
  <c r="G20" i="97" l="1"/>
  <c r="S20" i="97"/>
  <c r="J20" i="97"/>
  <c r="C21" i="97"/>
  <c r="Q21" i="97" s="1"/>
  <c r="K21" i="97"/>
  <c r="E21" i="97"/>
  <c r="D18" i="93"/>
  <c r="F18" i="93"/>
  <c r="L18" i="93"/>
  <c r="L21" i="97" l="1"/>
  <c r="F21" i="97"/>
  <c r="D21" i="97"/>
  <c r="R21" i="97"/>
  <c r="B19" i="93"/>
  <c r="S18" i="93"/>
  <c r="G18" i="93"/>
  <c r="J18" i="93"/>
  <c r="J21" i="97" l="1"/>
  <c r="G21" i="97"/>
  <c r="B23" i="97"/>
  <c r="S21" i="97"/>
  <c r="C19" i="93"/>
  <c r="Q19" i="93" s="1"/>
  <c r="R19" i="93" s="1"/>
  <c r="E19" i="93"/>
  <c r="K19" i="93"/>
  <c r="E23" i="97" l="1"/>
  <c r="K23" i="97"/>
  <c r="C23" i="97"/>
  <c r="Q23" i="97" s="1"/>
  <c r="D19" i="93"/>
  <c r="J19" i="93" s="1"/>
  <c r="L19" i="93"/>
  <c r="F19" i="93"/>
  <c r="R23" i="97" l="1"/>
  <c r="D23" i="97"/>
  <c r="F23" i="97"/>
  <c r="L23" i="97"/>
  <c r="G19" i="93"/>
  <c r="B20" i="93"/>
  <c r="E20" i="93" s="1"/>
  <c r="S19" i="93"/>
  <c r="C20" i="93" l="1"/>
  <c r="Q20" i="93" s="1"/>
  <c r="R20" i="93" s="1"/>
  <c r="K20" i="93"/>
  <c r="J23" i="97"/>
  <c r="G23" i="97"/>
  <c r="S23" i="97"/>
  <c r="B24" i="97"/>
  <c r="L20" i="93"/>
  <c r="F20" i="93"/>
  <c r="D20" i="93" l="1"/>
  <c r="S20" i="93" s="1"/>
  <c r="J20" i="93"/>
  <c r="E24" i="97"/>
  <c r="K24" i="97"/>
  <c r="C24" i="97"/>
  <c r="Q24" i="97" s="1"/>
  <c r="B21" i="93" l="1"/>
  <c r="E21" i="93" s="1"/>
  <c r="F21" i="93" s="1"/>
  <c r="G20" i="93"/>
  <c r="R24" i="97"/>
  <c r="D24" i="97"/>
  <c r="F24" i="97"/>
  <c r="L24" i="97"/>
  <c r="L21" i="93"/>
  <c r="K21" i="93" l="1"/>
  <c r="C21" i="93"/>
  <c r="Q21" i="93" s="1"/>
  <c r="R21" i="93" s="1"/>
  <c r="J24" i="97"/>
  <c r="G24" i="97"/>
  <c r="S24" i="97"/>
  <c r="B25" i="97"/>
  <c r="D21" i="93" l="1"/>
  <c r="B23" i="93" s="1"/>
  <c r="K23" i="93" s="1"/>
  <c r="E25" i="97"/>
  <c r="K25" i="97"/>
  <c r="C25" i="97"/>
  <c r="Q25" i="97" s="1"/>
  <c r="E23" i="93" l="1"/>
  <c r="L23" i="93" s="1"/>
  <c r="J21" i="93"/>
  <c r="G21" i="93"/>
  <c r="S21" i="93"/>
  <c r="C23" i="93"/>
  <c r="Q23" i="93" s="1"/>
  <c r="R23" i="93" s="1"/>
  <c r="F25" i="97"/>
  <c r="L25" i="97"/>
  <c r="D25" i="97"/>
  <c r="R25" i="97"/>
  <c r="F23" i="93" l="1"/>
  <c r="D23" i="93"/>
  <c r="B24" i="93" s="1"/>
  <c r="C24" i="93" s="1"/>
  <c r="Q24" i="93" s="1"/>
  <c r="R24" i="93" s="1"/>
  <c r="J25" i="97"/>
  <c r="G25" i="97"/>
  <c r="S25" i="97"/>
  <c r="B26" i="97"/>
  <c r="K24" i="93" l="1"/>
  <c r="E24" i="93"/>
  <c r="L24" i="93" s="1"/>
  <c r="S23" i="93"/>
  <c r="J23" i="93"/>
  <c r="G23" i="93"/>
  <c r="E26" i="97"/>
  <c r="K26" i="97"/>
  <c r="C26" i="97"/>
  <c r="Q26" i="97" s="1"/>
  <c r="D24" i="93"/>
  <c r="F24" i="93" l="1"/>
  <c r="G24" i="93" s="1"/>
  <c r="R26" i="97"/>
  <c r="D26" i="97"/>
  <c r="F26" i="97"/>
  <c r="L26" i="97"/>
  <c r="J24" i="93"/>
  <c r="B25" i="93"/>
  <c r="S24" i="93"/>
  <c r="J26" i="97" l="1"/>
  <c r="G26" i="97"/>
  <c r="B28" i="97"/>
  <c r="S26" i="97"/>
  <c r="K25" i="93"/>
  <c r="C25" i="93"/>
  <c r="Q25" i="93" s="1"/>
  <c r="R25" i="93" s="1"/>
  <c r="E25" i="93"/>
  <c r="E28" i="97" l="1"/>
  <c r="C28" i="97"/>
  <c r="Q28" i="97" s="1"/>
  <c r="K28" i="97"/>
  <c r="F25" i="93"/>
  <c r="L25" i="93"/>
  <c r="D25" i="93"/>
  <c r="D28" i="97" l="1"/>
  <c r="L28" i="97"/>
  <c r="F28" i="97"/>
  <c r="R28" i="97"/>
  <c r="J25" i="93"/>
  <c r="B26" i="93"/>
  <c r="S25" i="93"/>
  <c r="G25" i="93"/>
  <c r="S28" i="97" l="1"/>
  <c r="B29" i="97"/>
  <c r="G28" i="97"/>
  <c r="J28" i="97"/>
  <c r="C26" i="93"/>
  <c r="Q26" i="93" s="1"/>
  <c r="R26" i="93" s="1"/>
  <c r="E26" i="93"/>
  <c r="K26" i="93"/>
  <c r="E29" i="97" l="1"/>
  <c r="C29" i="97"/>
  <c r="Q29" i="97" s="1"/>
  <c r="K29" i="97"/>
  <c r="D26" i="93"/>
  <c r="S26" i="93" s="1"/>
  <c r="L26" i="93"/>
  <c r="F26" i="93"/>
  <c r="R29" i="97" l="1"/>
  <c r="D29" i="97"/>
  <c r="L29" i="97"/>
  <c r="F29" i="97"/>
  <c r="G26" i="93"/>
  <c r="B28" i="93"/>
  <c r="K28" i="93" s="1"/>
  <c r="J26" i="93"/>
  <c r="S29" i="97" l="1"/>
  <c r="B30" i="97"/>
  <c r="G29" i="97"/>
  <c r="J29" i="97"/>
  <c r="C28" i="93"/>
  <c r="Q28" i="93" s="1"/>
  <c r="R28" i="93" s="1"/>
  <c r="E28" i="93"/>
  <c r="F28" i="93" s="1"/>
  <c r="D28" i="93" l="1"/>
  <c r="S28" i="93" s="1"/>
  <c r="E30" i="97"/>
  <c r="C30" i="97"/>
  <c r="Q30" i="97" s="1"/>
  <c r="K30" i="97"/>
  <c r="L28" i="93"/>
  <c r="J28" i="93" l="1"/>
  <c r="G28" i="93"/>
  <c r="B29" i="93"/>
  <c r="E29" i="93" s="1"/>
  <c r="D30" i="97"/>
  <c r="R30" i="97"/>
  <c r="L30" i="97"/>
  <c r="F30" i="97"/>
  <c r="C29" i="93"/>
  <c r="Q29" i="93" s="1"/>
  <c r="R29" i="93" s="1"/>
  <c r="K29" i="93" l="1"/>
  <c r="S30" i="97"/>
  <c r="B31" i="97"/>
  <c r="G30" i="97"/>
  <c r="J30" i="97"/>
  <c r="D29" i="93"/>
  <c r="S29" i="93" s="1"/>
  <c r="L29" i="93"/>
  <c r="F29" i="93"/>
  <c r="E31" i="97" l="1"/>
  <c r="C31" i="97"/>
  <c r="Q31" i="97" s="1"/>
  <c r="K31" i="97"/>
  <c r="G29" i="93"/>
  <c r="B30" i="93"/>
  <c r="C30" i="93" s="1"/>
  <c r="Q30" i="93" s="1"/>
  <c r="R30" i="93" s="1"/>
  <c r="J29" i="93"/>
  <c r="R31" i="97" l="1"/>
  <c r="D31" i="97"/>
  <c r="L31" i="97"/>
  <c r="F31" i="97"/>
  <c r="E30" i="93"/>
  <c r="L30" i="93" s="1"/>
  <c r="K30" i="93"/>
  <c r="D30" i="93"/>
  <c r="J30" i="93" s="1"/>
  <c r="F30" i="93" l="1"/>
  <c r="B33" i="97"/>
  <c r="S31" i="97"/>
  <c r="G31" i="97"/>
  <c r="J31" i="97"/>
  <c r="G30" i="93"/>
  <c r="S30" i="93"/>
  <c r="B31" i="93"/>
  <c r="K31" i="93" s="1"/>
  <c r="K33" i="97" l="1"/>
  <c r="C33" i="97"/>
  <c r="Q33" i="97" s="1"/>
  <c r="E33" i="97"/>
  <c r="C31" i="93"/>
  <c r="Q31" i="93" s="1"/>
  <c r="R31" i="93" s="1"/>
  <c r="E31" i="93"/>
  <c r="L31" i="93" s="1"/>
  <c r="F31" i="93" l="1"/>
  <c r="L33" i="97"/>
  <c r="F33" i="97"/>
  <c r="R33" i="97"/>
  <c r="D33" i="97"/>
  <c r="D31" i="93"/>
  <c r="J31" i="93" s="1"/>
  <c r="B34" i="97" l="1"/>
  <c r="J33" i="97"/>
  <c r="G33" i="97"/>
  <c r="S33" i="97"/>
  <c r="B33" i="93"/>
  <c r="K33" i="93" s="1"/>
  <c r="G31" i="93"/>
  <c r="S31" i="93"/>
  <c r="C33" i="93" l="1"/>
  <c r="Q33" i="93" s="1"/>
  <c r="R33" i="93" s="1"/>
  <c r="E33" i="93"/>
  <c r="L33" i="93" s="1"/>
  <c r="K34" i="97"/>
  <c r="C34" i="97"/>
  <c r="Q34" i="97" s="1"/>
  <c r="E34" i="97"/>
  <c r="D33" i="93" l="1"/>
  <c r="B34" i="93" s="1"/>
  <c r="K34" i="93" s="1"/>
  <c r="F33" i="93"/>
  <c r="L34" i="97"/>
  <c r="F34" i="97"/>
  <c r="R34" i="97"/>
  <c r="D34" i="97"/>
  <c r="G33" i="93" l="1"/>
  <c r="S33" i="93"/>
  <c r="C34" i="93"/>
  <c r="Q34" i="93" s="1"/>
  <c r="R34" i="93" s="1"/>
  <c r="E34" i="93"/>
  <c r="F34" i="93" s="1"/>
  <c r="J33" i="93"/>
  <c r="B35" i="97"/>
  <c r="J34" i="97"/>
  <c r="G34" i="97"/>
  <c r="S34" i="97"/>
  <c r="L34" i="93" l="1"/>
  <c r="D34" i="93"/>
  <c r="S34" i="93" s="1"/>
  <c r="K35" i="97"/>
  <c r="C35" i="97"/>
  <c r="Q35" i="97" s="1"/>
  <c r="E35" i="97"/>
  <c r="B35" i="93"/>
  <c r="E35" i="93" s="1"/>
  <c r="J34" i="93"/>
  <c r="G34" i="93" l="1"/>
  <c r="K35" i="93"/>
  <c r="L35" i="97"/>
  <c r="F35" i="97"/>
  <c r="R35" i="97"/>
  <c r="D35" i="97"/>
  <c r="C35" i="93"/>
  <c r="Q35" i="93" s="1"/>
  <c r="R35" i="93" s="1"/>
  <c r="L35" i="93"/>
  <c r="F35" i="93"/>
  <c r="B36" i="97" l="1"/>
  <c r="J35" i="97"/>
  <c r="G35" i="97"/>
  <c r="S35" i="97"/>
  <c r="D35" i="93"/>
  <c r="G35" i="93" s="1"/>
  <c r="B36" i="93" l="1"/>
  <c r="E36" i="93" s="1"/>
  <c r="S35" i="93"/>
  <c r="K36" i="97"/>
  <c r="C36" i="97"/>
  <c r="Q36" i="97" s="1"/>
  <c r="E36" i="97"/>
  <c r="J35" i="93"/>
  <c r="C36" i="93" l="1"/>
  <c r="Q36" i="93" s="1"/>
  <c r="R36" i="93" s="1"/>
  <c r="K36" i="93"/>
  <c r="R36" i="97"/>
  <c r="D36" i="97"/>
  <c r="L36" i="97"/>
  <c r="F36" i="97"/>
  <c r="L36" i="93"/>
  <c r="F36" i="93"/>
  <c r="D36" i="93" l="1"/>
  <c r="B38" i="93" s="1"/>
  <c r="E38" i="93" s="1"/>
  <c r="J36" i="97"/>
  <c r="G36" i="97"/>
  <c r="B38" i="97"/>
  <c r="S36" i="97"/>
  <c r="J36" i="93"/>
  <c r="S36" i="93"/>
  <c r="C38" i="93"/>
  <c r="Q38" i="93" s="1"/>
  <c r="R38" i="93" s="1"/>
  <c r="G36" i="93" l="1"/>
  <c r="K38" i="93"/>
  <c r="E38" i="97"/>
  <c r="C38" i="97"/>
  <c r="Q38" i="97" s="1"/>
  <c r="K38" i="97"/>
  <c r="D38" i="93"/>
  <c r="F38" i="93"/>
  <c r="L38" i="93"/>
  <c r="D38" i="97" l="1"/>
  <c r="R38" i="97"/>
  <c r="F38" i="97"/>
  <c r="L38" i="97"/>
  <c r="S38" i="93"/>
  <c r="G38" i="93"/>
  <c r="J38" i="93"/>
  <c r="B39" i="93"/>
  <c r="G38" i="97" l="1"/>
  <c r="S38" i="97"/>
  <c r="J38" i="97"/>
  <c r="B39" i="97"/>
  <c r="C39" i="93"/>
  <c r="Q39" i="93" s="1"/>
  <c r="R39" i="93" s="1"/>
  <c r="K39" i="93"/>
  <c r="E39" i="93"/>
  <c r="E39" i="97" l="1"/>
  <c r="C39" i="97"/>
  <c r="Q39" i="97" s="1"/>
  <c r="K39" i="97"/>
  <c r="D39" i="93"/>
  <c r="S39" i="93" s="1"/>
  <c r="F39" i="93"/>
  <c r="L39" i="93"/>
  <c r="R39" i="97" l="1"/>
  <c r="D39" i="97"/>
  <c r="F39" i="97"/>
  <c r="L39" i="97"/>
  <c r="G39" i="93"/>
  <c r="J39" i="93"/>
  <c r="B40" i="93"/>
  <c r="E40" i="93" s="1"/>
  <c r="K40" i="93" l="1"/>
  <c r="G39" i="97"/>
  <c r="S39" i="97"/>
  <c r="J39" i="97"/>
  <c r="B40" i="97"/>
  <c r="C40" i="93"/>
  <c r="Q40" i="93" s="1"/>
  <c r="R40" i="93" s="1"/>
  <c r="L40" i="93"/>
  <c r="F40" i="93"/>
  <c r="E40" i="97" l="1"/>
  <c r="C40" i="97"/>
  <c r="Q40" i="97" s="1"/>
  <c r="K40" i="97"/>
  <c r="D40" i="93"/>
  <c r="B41" i="93" s="1"/>
  <c r="K41" i="93" s="1"/>
  <c r="R40" i="97" l="1"/>
  <c r="E41" i="93"/>
  <c r="L41" i="93" s="1"/>
  <c r="F40" i="97"/>
  <c r="L40" i="97"/>
  <c r="C41" i="93"/>
  <c r="Q41" i="93" s="1"/>
  <c r="R41" i="93" s="1"/>
  <c r="D40" i="97"/>
  <c r="J40" i="93"/>
  <c r="G40" i="93"/>
  <c r="S40" i="93"/>
  <c r="F41" i="93" l="1"/>
  <c r="D41" i="93"/>
  <c r="G40" i="97"/>
  <c r="S40" i="97"/>
  <c r="J40" i="97"/>
  <c r="B41" i="97"/>
  <c r="G41" i="93" l="1"/>
  <c r="B43" i="93"/>
  <c r="K43" i="93" s="1"/>
  <c r="S41" i="93"/>
  <c r="J41" i="93"/>
  <c r="E41" i="97"/>
  <c r="C41" i="97"/>
  <c r="Q41" i="97" s="1"/>
  <c r="K41" i="97"/>
  <c r="E43" i="93"/>
  <c r="C43" i="93" l="1"/>
  <c r="Q43" i="93" s="1"/>
  <c r="R43" i="93" s="1"/>
  <c r="R41" i="97"/>
  <c r="D41" i="97"/>
  <c r="F41" i="97"/>
  <c r="L41" i="97"/>
  <c r="L43" i="93"/>
  <c r="F43" i="93"/>
  <c r="D43" i="93" l="1"/>
  <c r="S43" i="93" s="1"/>
  <c r="G41" i="97"/>
  <c r="B43" i="97"/>
  <c r="S41" i="97"/>
  <c r="J41" i="97"/>
  <c r="J43" i="93" l="1"/>
  <c r="G43" i="93"/>
  <c r="B44" i="93"/>
  <c r="K44" i="93" s="1"/>
  <c r="C43" i="97"/>
  <c r="Q43" i="97" s="1"/>
  <c r="K43" i="97"/>
  <c r="E43" i="97"/>
  <c r="C44" i="93"/>
  <c r="Q44" i="93" s="1"/>
  <c r="R44" i="93" s="1"/>
  <c r="E44" i="93"/>
  <c r="R43" i="97" l="1"/>
  <c r="L43" i="97"/>
  <c r="F43" i="97"/>
  <c r="D43" i="97"/>
  <c r="D44" i="93"/>
  <c r="F44" i="93"/>
  <c r="L44" i="93"/>
  <c r="B44" i="97" l="1"/>
  <c r="J43" i="97"/>
  <c r="S43" i="97"/>
  <c r="G43" i="97"/>
  <c r="S44" i="93"/>
  <c r="B45" i="93"/>
  <c r="J44" i="93"/>
  <c r="G44" i="93"/>
  <c r="E44" i="97" l="1"/>
  <c r="C44" i="97"/>
  <c r="Q44" i="97" s="1"/>
  <c r="K44" i="97"/>
  <c r="K45" i="93"/>
  <c r="C45" i="93"/>
  <c r="Q45" i="93" s="1"/>
  <c r="R45" i="93" s="1"/>
  <c r="E45" i="93"/>
  <c r="R44" i="97" l="1"/>
  <c r="L44" i="97"/>
  <c r="F44" i="97"/>
  <c r="D44" i="97"/>
  <c r="D45" i="93"/>
  <c r="L45" i="93"/>
  <c r="F45" i="93"/>
  <c r="G45" i="93" l="1"/>
  <c r="S44" i="97"/>
  <c r="G44" i="97"/>
  <c r="B45" i="97"/>
  <c r="J44" i="97"/>
  <c r="J45" i="93"/>
  <c r="B46" i="93"/>
  <c r="S45" i="93"/>
  <c r="E45" i="97" l="1"/>
  <c r="C45" i="97"/>
  <c r="Q45" i="97" s="1"/>
  <c r="K45" i="97"/>
  <c r="E46" i="93"/>
  <c r="C46" i="93"/>
  <c r="Q46" i="93" s="1"/>
  <c r="R46" i="93" s="1"/>
  <c r="K46" i="93"/>
  <c r="R45" i="97" l="1"/>
  <c r="F45" i="97"/>
  <c r="L45" i="97"/>
  <c r="D45" i="97"/>
  <c r="D46" i="93"/>
  <c r="L46" i="93"/>
  <c r="F46" i="93"/>
  <c r="B46" i="97" l="1"/>
  <c r="J45" i="97"/>
  <c r="G45" i="97"/>
  <c r="S45" i="97"/>
  <c r="S46" i="93"/>
  <c r="B48" i="93"/>
  <c r="J46" i="93"/>
  <c r="G46" i="93"/>
  <c r="K46" i="97" l="1"/>
  <c r="E46" i="97"/>
  <c r="C46" i="97"/>
  <c r="Q46" i="97" s="1"/>
  <c r="C48" i="93"/>
  <c r="Q48" i="93" s="1"/>
  <c r="R48" i="93" s="1"/>
  <c r="E48" i="93"/>
  <c r="K48" i="93"/>
  <c r="R46" i="97" l="1"/>
  <c r="F46" i="97"/>
  <c r="L46" i="97"/>
  <c r="D46" i="97"/>
  <c r="L48" i="93"/>
  <c r="F48" i="93"/>
  <c r="D48" i="93"/>
  <c r="S46" i="97" l="1"/>
  <c r="B48" i="97"/>
  <c r="J46" i="97"/>
  <c r="G46" i="97"/>
  <c r="G48" i="93"/>
  <c r="J48" i="93"/>
  <c r="S48" i="93"/>
  <c r="B49" i="93"/>
  <c r="E48" i="97" l="1"/>
  <c r="C48" i="97"/>
  <c r="Q48" i="97" s="1"/>
  <c r="K48" i="97"/>
  <c r="C49" i="93"/>
  <c r="Q49" i="93" s="1"/>
  <c r="R49" i="93" s="1"/>
  <c r="E49" i="93"/>
  <c r="K49" i="93"/>
  <c r="R48" i="97" l="1"/>
  <c r="D48" i="97"/>
  <c r="L48" i="97"/>
  <c r="F48" i="97"/>
  <c r="D49" i="93"/>
  <c r="F49" i="93"/>
  <c r="L49" i="93"/>
  <c r="B49" i="97" l="1"/>
  <c r="J48" i="97"/>
  <c r="G48" i="97"/>
  <c r="S48" i="97"/>
  <c r="G49" i="93"/>
  <c r="J49" i="93"/>
  <c r="S49" i="93"/>
  <c r="B50" i="93"/>
  <c r="E49" i="97" l="1"/>
  <c r="C49" i="97"/>
  <c r="Q49" i="97" s="1"/>
  <c r="K49" i="97"/>
  <c r="C50" i="93"/>
  <c r="Q50" i="93" s="1"/>
  <c r="R50" i="93" s="1"/>
  <c r="E50" i="93"/>
  <c r="K50" i="93"/>
  <c r="D49" i="97" l="1"/>
  <c r="L49" i="97"/>
  <c r="F49" i="97"/>
  <c r="R49" i="97"/>
  <c r="D50" i="93"/>
  <c r="F50" i="93"/>
  <c r="L50" i="93"/>
  <c r="B50" i="97" l="1"/>
  <c r="G49" i="97"/>
  <c r="S49" i="97"/>
  <c r="J49" i="97"/>
  <c r="G50" i="93"/>
  <c r="B51" i="93"/>
  <c r="S50" i="93"/>
  <c r="J50" i="93"/>
  <c r="C50" i="97" l="1"/>
  <c r="Q50" i="97" s="1"/>
  <c r="K50" i="97"/>
  <c r="E50" i="97"/>
  <c r="C51" i="93"/>
  <c r="Q51" i="93" s="1"/>
  <c r="R51" i="93" s="1"/>
  <c r="E51" i="93"/>
  <c r="K51" i="93"/>
  <c r="L50" i="97" l="1"/>
  <c r="F50" i="97"/>
  <c r="R50" i="97"/>
  <c r="D50" i="97"/>
  <c r="D51" i="93"/>
  <c r="L51" i="93"/>
  <c r="F51" i="93"/>
  <c r="B51" i="97" l="1"/>
  <c r="J50" i="97"/>
  <c r="G50" i="97"/>
  <c r="S50" i="97"/>
  <c r="J51" i="93"/>
  <c r="B53" i="93"/>
  <c r="S51" i="93"/>
  <c r="G51" i="93"/>
  <c r="C51" i="97" l="1"/>
  <c r="Q51" i="97" s="1"/>
  <c r="K51" i="97"/>
  <c r="E51" i="97"/>
  <c r="C53" i="93"/>
  <c r="Q53" i="93" s="1"/>
  <c r="R53" i="93" s="1"/>
  <c r="E53" i="93"/>
  <c r="K53" i="93"/>
  <c r="D51" i="97" l="1"/>
  <c r="J51" i="97" s="1"/>
  <c r="L51" i="97"/>
  <c r="F51" i="97"/>
  <c r="R51" i="97"/>
  <c r="D53" i="93"/>
  <c r="F53" i="93"/>
  <c r="L53" i="93"/>
  <c r="G51" i="97" l="1"/>
  <c r="S51" i="97"/>
  <c r="B53" i="97"/>
  <c r="E53" i="97" s="1"/>
  <c r="G53" i="93"/>
  <c r="B54" i="93"/>
  <c r="J53" i="93"/>
  <c r="S53" i="93"/>
  <c r="K53" i="97" l="1"/>
  <c r="C53" i="97"/>
  <c r="Q53" i="97" s="1"/>
  <c r="R53" i="97" s="1"/>
  <c r="F53" i="97"/>
  <c r="L53" i="97"/>
  <c r="C54" i="93"/>
  <c r="Q54" i="93" s="1"/>
  <c r="R54" i="93" s="1"/>
  <c r="E54" i="93"/>
  <c r="K54" i="93"/>
  <c r="D53" i="97" l="1"/>
  <c r="G53" i="97" s="1"/>
  <c r="L54" i="93"/>
  <c r="F54" i="93"/>
  <c r="D54" i="93"/>
  <c r="J53" i="97" l="1"/>
  <c r="B54" i="97"/>
  <c r="S53" i="97"/>
  <c r="E54" i="97"/>
  <c r="C54" i="97"/>
  <c r="Q54" i="97" s="1"/>
  <c r="K54" i="97"/>
  <c r="G54" i="93"/>
  <c r="B55" i="93"/>
  <c r="J54" i="93"/>
  <c r="S54" i="93"/>
  <c r="R54" i="97" l="1"/>
  <c r="F54" i="97"/>
  <c r="L54" i="97"/>
  <c r="D54" i="97"/>
  <c r="C55" i="93"/>
  <c r="Q55" i="93" s="1"/>
  <c r="R55" i="93" s="1"/>
  <c r="E55" i="93"/>
  <c r="K55" i="93"/>
  <c r="S54" i="97" l="1"/>
  <c r="B55" i="97"/>
  <c r="J54" i="97"/>
  <c r="G54" i="97"/>
  <c r="F55" i="93"/>
  <c r="L55" i="93"/>
  <c r="D55" i="93"/>
  <c r="E55" i="97" l="1"/>
  <c r="C55" i="97"/>
  <c r="Q55" i="97" s="1"/>
  <c r="K55" i="97"/>
  <c r="J55" i="93"/>
  <c r="B56" i="93"/>
  <c r="S55" i="93"/>
  <c r="G55" i="93"/>
  <c r="R55" i="97" l="1"/>
  <c r="D55" i="97"/>
  <c r="L55" i="97"/>
  <c r="F55" i="97"/>
  <c r="C56" i="93"/>
  <c r="Q56" i="93" s="1"/>
  <c r="R56" i="93" s="1"/>
  <c r="E56" i="93"/>
  <c r="K56" i="93"/>
  <c r="B56" i="97" l="1"/>
  <c r="J55" i="97"/>
  <c r="G55" i="97"/>
  <c r="S55" i="97"/>
  <c r="D56" i="93"/>
  <c r="F56" i="93"/>
  <c r="L56" i="93"/>
  <c r="C56" i="97" l="1"/>
  <c r="Q56" i="97" s="1"/>
  <c r="K56" i="97"/>
  <c r="E56" i="97"/>
  <c r="G56" i="93"/>
  <c r="J56" i="93"/>
  <c r="S56" i="93"/>
  <c r="B58" i="93"/>
  <c r="L56" i="97" l="1"/>
  <c r="F56" i="97"/>
  <c r="R56" i="97"/>
  <c r="D56" i="97"/>
  <c r="C58" i="93"/>
  <c r="Q58" i="93" s="1"/>
  <c r="R58" i="93" s="1"/>
  <c r="E58" i="93"/>
  <c r="K58" i="93"/>
  <c r="J56" i="97" l="1"/>
  <c r="G56" i="97"/>
  <c r="B58" i="97"/>
  <c r="S56" i="97"/>
  <c r="F58" i="93"/>
  <c r="L58" i="93"/>
  <c r="D58" i="93"/>
  <c r="E58" i="97" l="1"/>
  <c r="C58" i="97"/>
  <c r="Q58" i="97" s="1"/>
  <c r="K58" i="97"/>
  <c r="J58" i="93"/>
  <c r="S58" i="93"/>
  <c r="B59" i="93"/>
  <c r="G58" i="93"/>
  <c r="R58" i="97" l="1"/>
  <c r="D58" i="97"/>
  <c r="F58" i="97"/>
  <c r="L58" i="97"/>
  <c r="C59" i="93"/>
  <c r="Q59" i="93" s="1"/>
  <c r="R59" i="93" s="1"/>
  <c r="E59" i="93"/>
  <c r="K59" i="93"/>
  <c r="G58" i="97" l="1"/>
  <c r="S58" i="97"/>
  <c r="B59" i="97"/>
  <c r="J58" i="97"/>
  <c r="F59" i="93"/>
  <c r="L59" i="93"/>
  <c r="D59" i="93"/>
  <c r="E59" i="97" l="1"/>
  <c r="C59" i="97"/>
  <c r="Q59" i="97" s="1"/>
  <c r="K59" i="97"/>
  <c r="J59" i="93"/>
  <c r="S59" i="93"/>
  <c r="B60" i="93"/>
  <c r="G59" i="93"/>
  <c r="R59" i="97" l="1"/>
  <c r="D59" i="97"/>
  <c r="F59" i="97"/>
  <c r="L59" i="97"/>
  <c r="C60" i="93"/>
  <c r="Q60" i="93" s="1"/>
  <c r="R60" i="93" s="1"/>
  <c r="E60" i="93"/>
  <c r="K60" i="93"/>
  <c r="G59" i="97" l="1"/>
  <c r="S59" i="97"/>
  <c r="B60" i="97"/>
  <c r="J59" i="97"/>
  <c r="L60" i="93"/>
  <c r="F60" i="93"/>
  <c r="D60" i="93"/>
  <c r="E60" i="97" l="1"/>
  <c r="C60" i="97"/>
  <c r="Q60" i="97" s="1"/>
  <c r="K60" i="97"/>
  <c r="S60" i="93"/>
  <c r="B61" i="93"/>
  <c r="J60" i="93"/>
  <c r="G60" i="93"/>
  <c r="D60" i="97" l="1"/>
  <c r="R60" i="97"/>
  <c r="F60" i="97"/>
  <c r="L60" i="97"/>
  <c r="C61" i="93"/>
  <c r="Q61" i="93" s="1"/>
  <c r="R61" i="93" s="1"/>
  <c r="E61" i="93"/>
  <c r="K61" i="93"/>
  <c r="S60" i="97" l="1"/>
  <c r="B61" i="97"/>
  <c r="J60" i="97"/>
  <c r="G60" i="97"/>
  <c r="D61" i="93"/>
  <c r="B63" i="93" s="1"/>
  <c r="L61" i="93"/>
  <c r="F61" i="93"/>
  <c r="G61" i="93" s="1"/>
  <c r="E61" i="97" l="1"/>
  <c r="C61" i="97"/>
  <c r="Q61" i="97" s="1"/>
  <c r="K61" i="97"/>
  <c r="C63" i="93"/>
  <c r="Q63" i="93" s="1"/>
  <c r="R63" i="93" s="1"/>
  <c r="E63" i="93"/>
  <c r="J61" i="93"/>
  <c r="S61" i="93"/>
  <c r="K63" i="93"/>
  <c r="R61" i="97" l="1"/>
  <c r="D61" i="97"/>
  <c r="L61" i="97"/>
  <c r="F61" i="97"/>
  <c r="D63" i="93"/>
  <c r="F63" i="93"/>
  <c r="L63" i="93"/>
  <c r="J61" i="97" l="1"/>
  <c r="G61" i="97"/>
  <c r="B63" i="97"/>
  <c r="S61" i="97"/>
  <c r="S63" i="93"/>
  <c r="G63" i="93"/>
  <c r="J63" i="93"/>
  <c r="B64" i="93"/>
  <c r="E63" i="97" l="1"/>
  <c r="C63" i="97"/>
  <c r="Q63" i="97" s="1"/>
  <c r="K63" i="97"/>
  <c r="C64" i="93"/>
  <c r="Q64" i="93" s="1"/>
  <c r="R64" i="93" s="1"/>
  <c r="E64" i="93"/>
  <c r="K64" i="93"/>
  <c r="R63" i="97" l="1"/>
  <c r="D63" i="97"/>
  <c r="F63" i="97"/>
  <c r="L63" i="97"/>
  <c r="L64" i="93"/>
  <c r="F64" i="93"/>
  <c r="D64" i="93"/>
  <c r="J63" i="97" l="1"/>
  <c r="B64" i="97"/>
  <c r="G63" i="97"/>
  <c r="S63" i="97"/>
  <c r="S64" i="93"/>
  <c r="J64" i="93"/>
  <c r="B65" i="93"/>
  <c r="G64" i="93"/>
  <c r="C64" i="97" l="1"/>
  <c r="Q64" i="97" s="1"/>
  <c r="K64" i="97"/>
  <c r="E64" i="97"/>
  <c r="C65" i="93"/>
  <c r="Q65" i="93" s="1"/>
  <c r="R65" i="93" s="1"/>
  <c r="E65" i="93"/>
  <c r="K65" i="93"/>
  <c r="D64" i="97" l="1"/>
  <c r="B65" i="97" s="1"/>
  <c r="L64" i="97"/>
  <c r="F64" i="97"/>
  <c r="R64" i="97"/>
  <c r="D65" i="93"/>
  <c r="F65" i="93"/>
  <c r="L65" i="93"/>
  <c r="J64" i="97" l="1"/>
  <c r="G64" i="97"/>
  <c r="S64" i="97"/>
  <c r="E65" i="97"/>
  <c r="C65" i="97"/>
  <c r="Q65" i="97" s="1"/>
  <c r="K65" i="97"/>
  <c r="G65" i="93"/>
  <c r="S65" i="93"/>
  <c r="B66" i="93"/>
  <c r="J65" i="93"/>
  <c r="R65" i="97" l="1"/>
  <c r="D65" i="97"/>
  <c r="L65" i="97"/>
  <c r="F65" i="97"/>
  <c r="C66" i="93"/>
  <c r="Q66" i="93" s="1"/>
  <c r="R66" i="93" s="1"/>
  <c r="E66" i="93"/>
  <c r="K66" i="93"/>
  <c r="J65" i="97" l="1"/>
  <c r="B66" i="97"/>
  <c r="G65" i="97"/>
  <c r="S65" i="97"/>
  <c r="L66" i="93"/>
  <c r="F66" i="93"/>
  <c r="D66" i="93"/>
  <c r="E66" i="97" l="1"/>
  <c r="C66" i="97"/>
  <c r="Q66" i="97" s="1"/>
  <c r="K66" i="97"/>
  <c r="G66" i="93"/>
  <c r="S66" i="93"/>
  <c r="B68" i="93"/>
  <c r="J66" i="93"/>
  <c r="R66" i="97" l="1"/>
  <c r="D66" i="97"/>
  <c r="F66" i="97"/>
  <c r="L66" i="97"/>
  <c r="C68" i="93"/>
  <c r="Q68" i="93" s="1"/>
  <c r="R68" i="93" s="1"/>
  <c r="E68" i="93"/>
  <c r="K68" i="93"/>
  <c r="G66" i="97" l="1"/>
  <c r="S66" i="97"/>
  <c r="J66" i="97"/>
  <c r="B68" i="97"/>
  <c r="D68" i="93"/>
  <c r="F68" i="93"/>
  <c r="L68" i="93"/>
  <c r="E68" i="97" l="1"/>
  <c r="C68" i="97"/>
  <c r="Q68" i="97" s="1"/>
  <c r="K68" i="97"/>
  <c r="G68" i="93"/>
  <c r="J68" i="93"/>
  <c r="B69" i="93"/>
  <c r="S68" i="93"/>
  <c r="R68" i="97" l="1"/>
  <c r="D68" i="97"/>
  <c r="F68" i="97"/>
  <c r="L68" i="97"/>
  <c r="C69" i="93"/>
  <c r="Q69" i="93" s="1"/>
  <c r="R69" i="93" s="1"/>
  <c r="E69" i="93"/>
  <c r="K69" i="93"/>
  <c r="J68" i="97" l="1"/>
  <c r="B69" i="97"/>
  <c r="G68" i="97"/>
  <c r="S68" i="97"/>
  <c r="F69" i="93"/>
  <c r="L69" i="93"/>
  <c r="D69" i="93"/>
  <c r="C69" i="97" l="1"/>
  <c r="Q69" i="97" s="1"/>
  <c r="K69" i="97"/>
  <c r="E69" i="97"/>
  <c r="B70" i="93"/>
  <c r="J69" i="93"/>
  <c r="S69" i="93"/>
  <c r="G69" i="93"/>
  <c r="D69" i="97" l="1"/>
  <c r="J69" i="97" s="1"/>
  <c r="L69" i="97"/>
  <c r="F69" i="97"/>
  <c r="R69" i="97"/>
  <c r="C70" i="93"/>
  <c r="Q70" i="93" s="1"/>
  <c r="R70" i="93" s="1"/>
  <c r="E70" i="93"/>
  <c r="K70" i="93"/>
  <c r="G69" i="97" l="1"/>
  <c r="B70" i="97"/>
  <c r="E70" i="97" s="1"/>
  <c r="S69" i="97"/>
  <c r="C70" i="97"/>
  <c r="Q70" i="97" s="1"/>
  <c r="K70" i="97"/>
  <c r="D70" i="93"/>
  <c r="L70" i="93"/>
  <c r="F70" i="93"/>
  <c r="D70" i="97" l="1"/>
  <c r="R70" i="97"/>
  <c r="L70" i="97"/>
  <c r="F70" i="97"/>
  <c r="J70" i="93"/>
  <c r="S70" i="93"/>
  <c r="B71" i="93"/>
  <c r="G70" i="93"/>
  <c r="J70" i="97" l="1"/>
  <c r="B71" i="97"/>
  <c r="G70" i="97"/>
  <c r="S70" i="97"/>
  <c r="C71" i="93"/>
  <c r="Q71" i="93" s="1"/>
  <c r="R71" i="93" s="1"/>
  <c r="E71" i="93"/>
  <c r="K71" i="93"/>
  <c r="E71" i="97" l="1"/>
  <c r="C71" i="97"/>
  <c r="Q71" i="97" s="1"/>
  <c r="K71" i="97"/>
  <c r="D71" i="93"/>
  <c r="L71" i="93"/>
  <c r="F71" i="93"/>
  <c r="R71" i="97" l="1"/>
  <c r="D71" i="97"/>
  <c r="F71" i="97"/>
  <c r="L71" i="97"/>
  <c r="S71" i="93"/>
  <c r="B73" i="93"/>
  <c r="G71" i="93"/>
  <c r="J71" i="93"/>
  <c r="G71" i="97" l="1"/>
  <c r="S71" i="97"/>
  <c r="J71" i="97"/>
  <c r="B73" i="97"/>
  <c r="C73" i="93"/>
  <c r="Q73" i="93" s="1"/>
  <c r="R73" i="93" s="1"/>
  <c r="E73" i="93"/>
  <c r="K73" i="93"/>
  <c r="E73" i="97" l="1"/>
  <c r="C73" i="97"/>
  <c r="Q73" i="97" s="1"/>
  <c r="K73" i="97"/>
  <c r="D73" i="93"/>
  <c r="F73" i="93"/>
  <c r="L73" i="93"/>
  <c r="D73" i="97" l="1"/>
  <c r="R73" i="97"/>
  <c r="F73" i="97"/>
  <c r="L73" i="97"/>
  <c r="S73" i="93"/>
  <c r="J73" i="93"/>
  <c r="G73" i="93"/>
  <c r="B74" i="93"/>
  <c r="J73" i="97" l="1"/>
  <c r="B74" i="97"/>
  <c r="G73" i="97"/>
  <c r="S73" i="97"/>
  <c r="C74" i="93"/>
  <c r="Q74" i="93" s="1"/>
  <c r="R74" i="93" s="1"/>
  <c r="E74" i="93"/>
  <c r="K74" i="93"/>
  <c r="C74" i="97" l="1"/>
  <c r="Q74" i="97" s="1"/>
  <c r="K74" i="97"/>
  <c r="E74" i="97"/>
  <c r="D74" i="93"/>
  <c r="L74" i="93"/>
  <c r="F74" i="93"/>
  <c r="D74" i="97" l="1"/>
  <c r="J74" i="97" s="1"/>
  <c r="L74" i="97"/>
  <c r="F74" i="97"/>
  <c r="R74" i="97"/>
  <c r="B75" i="93"/>
  <c r="S74" i="93"/>
  <c r="G74" i="93"/>
  <c r="J74" i="93"/>
  <c r="S74" i="97" l="1"/>
  <c r="B75" i="97"/>
  <c r="E75" i="97" s="1"/>
  <c r="G74" i="97"/>
  <c r="C75" i="97"/>
  <c r="Q75" i="97" s="1"/>
  <c r="K75" i="97"/>
  <c r="C75" i="93"/>
  <c r="Q75" i="93" s="1"/>
  <c r="R75" i="93" s="1"/>
  <c r="E75" i="93"/>
  <c r="K75" i="93"/>
  <c r="R75" i="97" l="1"/>
  <c r="D75" i="97"/>
  <c r="L75" i="97"/>
  <c r="F75" i="97"/>
  <c r="D75" i="93"/>
  <c r="B76" i="93" s="1"/>
  <c r="F75" i="93"/>
  <c r="G75" i="93" s="1"/>
  <c r="L75" i="93"/>
  <c r="J75" i="97" l="1"/>
  <c r="B76" i="97"/>
  <c r="G75" i="97"/>
  <c r="S75" i="97"/>
  <c r="C76" i="93"/>
  <c r="Q76" i="93" s="1"/>
  <c r="R76" i="93" s="1"/>
  <c r="E76" i="93"/>
  <c r="J75" i="93"/>
  <c r="S75" i="93"/>
  <c r="K76" i="93"/>
  <c r="E76" i="97" l="1"/>
  <c r="K76" i="97"/>
  <c r="C76" i="97"/>
  <c r="Q76" i="97" s="1"/>
  <c r="D76" i="93"/>
  <c r="S76" i="93" s="1"/>
  <c r="L76" i="93"/>
  <c r="F76" i="93"/>
  <c r="R76" i="97" l="1"/>
  <c r="D76" i="97"/>
  <c r="L76" i="97"/>
  <c r="F76" i="97"/>
  <c r="G76" i="93"/>
  <c r="J76" i="93"/>
  <c r="B78" i="93"/>
  <c r="E78" i="93" s="1"/>
  <c r="G76" i="97" l="1"/>
  <c r="J76" i="97"/>
  <c r="S76" i="97"/>
  <c r="B78" i="97"/>
  <c r="C78" i="93"/>
  <c r="Q78" i="93" s="1"/>
  <c r="R78" i="93" s="1"/>
  <c r="K78" i="93"/>
  <c r="F78" i="93"/>
  <c r="L78" i="93"/>
  <c r="E78" i="97" l="1"/>
  <c r="C78" i="97"/>
  <c r="Q78" i="97" s="1"/>
  <c r="K78" i="97"/>
  <c r="D78" i="93"/>
  <c r="B79" i="93" s="1"/>
  <c r="C79" i="93" s="1"/>
  <c r="Q79" i="93" s="1"/>
  <c r="R79" i="93" s="1"/>
  <c r="S78" i="93" l="1"/>
  <c r="D78" i="97"/>
  <c r="S78" i="97" s="1"/>
  <c r="G78" i="93"/>
  <c r="R78" i="97"/>
  <c r="K79" i="93"/>
  <c r="J78" i="93"/>
  <c r="E79" i="93"/>
  <c r="F79" i="93" s="1"/>
  <c r="F78" i="97"/>
  <c r="L78" i="97"/>
  <c r="D79" i="93"/>
  <c r="J78" i="97" l="1"/>
  <c r="G78" i="97"/>
  <c r="B79" i="97"/>
  <c r="C79" i="97" s="1"/>
  <c r="Q79" i="97" s="1"/>
  <c r="L79" i="93"/>
  <c r="G79" i="93"/>
  <c r="S79" i="93"/>
  <c r="J79" i="93"/>
  <c r="B80" i="93"/>
  <c r="E79" i="97" l="1"/>
  <c r="K79" i="97"/>
  <c r="D79" i="97"/>
  <c r="J79" i="97" s="1"/>
  <c r="L79" i="97"/>
  <c r="F79" i="97"/>
  <c r="G79" i="97" s="1"/>
  <c r="R79" i="97"/>
  <c r="C80" i="93"/>
  <c r="Q80" i="93" s="1"/>
  <c r="R80" i="93" s="1"/>
  <c r="E80" i="93"/>
  <c r="K80" i="93"/>
  <c r="S79" i="97" l="1"/>
  <c r="B80" i="97"/>
  <c r="C80" i="97" s="1"/>
  <c r="Q80" i="97" s="1"/>
  <c r="D80" i="93"/>
  <c r="L80" i="93"/>
  <c r="F80" i="93"/>
  <c r="E80" i="97" l="1"/>
  <c r="L80" i="97" s="1"/>
  <c r="K80" i="97"/>
  <c r="G80" i="93"/>
  <c r="D80" i="97"/>
  <c r="R80" i="97"/>
  <c r="B81" i="93"/>
  <c r="J80" i="93"/>
  <c r="S80" i="93"/>
  <c r="F80" i="97" l="1"/>
  <c r="G80" i="97" s="1"/>
  <c r="J80" i="97"/>
  <c r="B81" i="97"/>
  <c r="S80" i="97"/>
  <c r="C81" i="93"/>
  <c r="Q81" i="93" s="1"/>
  <c r="R81" i="93" s="1"/>
  <c r="E81" i="93"/>
  <c r="K81" i="93"/>
  <c r="E81" i="97" l="1"/>
  <c r="C81" i="97"/>
  <c r="Q81" i="97" s="1"/>
  <c r="K81" i="97"/>
  <c r="L81" i="93"/>
  <c r="F81" i="93"/>
  <c r="D81" i="93"/>
  <c r="R81" i="97" l="1"/>
  <c r="D81" i="97"/>
  <c r="F81" i="97"/>
  <c r="L81" i="97"/>
  <c r="B83" i="93"/>
  <c r="S81" i="93"/>
  <c r="J81" i="93"/>
  <c r="G81" i="93"/>
  <c r="G81" i="97" l="1"/>
  <c r="S81" i="97"/>
  <c r="J81" i="97"/>
  <c r="B83" i="97"/>
  <c r="C83" i="93"/>
  <c r="Q83" i="93" s="1"/>
  <c r="R83" i="93" s="1"/>
  <c r="E83" i="93"/>
  <c r="K83" i="93"/>
  <c r="E83" i="97" l="1"/>
  <c r="C83" i="97"/>
  <c r="Q83" i="97" s="1"/>
  <c r="K83" i="97"/>
  <c r="D83" i="93"/>
  <c r="L83" i="93"/>
  <c r="F83" i="93"/>
  <c r="D83" i="97" l="1"/>
  <c r="B84" i="97" s="1"/>
  <c r="R83" i="97"/>
  <c r="G83" i="93"/>
  <c r="F83" i="97"/>
  <c r="L83" i="97"/>
  <c r="J83" i="93"/>
  <c r="S83" i="93"/>
  <c r="B84" i="93"/>
  <c r="G83" i="97" l="1"/>
  <c r="J83" i="97"/>
  <c r="S83" i="97"/>
  <c r="C84" i="97"/>
  <c r="Q84" i="97" s="1"/>
  <c r="K84" i="97"/>
  <c r="E84" i="97"/>
  <c r="C84" i="93"/>
  <c r="Q84" i="93" s="1"/>
  <c r="R84" i="93" s="1"/>
  <c r="E84" i="93"/>
  <c r="K84" i="93"/>
  <c r="D84" i="97" l="1"/>
  <c r="J84" i="97" s="1"/>
  <c r="L84" i="97"/>
  <c r="F84" i="97"/>
  <c r="R84" i="97"/>
  <c r="D84" i="93"/>
  <c r="F84" i="93"/>
  <c r="L84" i="93"/>
  <c r="G84" i="97" l="1"/>
  <c r="S84" i="97"/>
  <c r="B85" i="97"/>
  <c r="E85" i="97" s="1"/>
  <c r="K85" i="97"/>
  <c r="S84" i="93"/>
  <c r="J84" i="93"/>
  <c r="B85" i="93"/>
  <c r="G84" i="93"/>
  <c r="C85" i="97" l="1"/>
  <c r="Q85" i="97" s="1"/>
  <c r="R85" i="97" s="1"/>
  <c r="L85" i="97"/>
  <c r="F85" i="97"/>
  <c r="C85" i="93"/>
  <c r="Q85" i="93" s="1"/>
  <c r="R85" i="93" s="1"/>
  <c r="E85" i="93"/>
  <c r="K85" i="93"/>
  <c r="D85" i="97" l="1"/>
  <c r="J85" i="97" s="1"/>
  <c r="B86" i="97"/>
  <c r="S85" i="97"/>
  <c r="F85" i="93"/>
  <c r="L85" i="93"/>
  <c r="D85" i="93"/>
  <c r="G85" i="97" l="1"/>
  <c r="E86" i="97"/>
  <c r="C86" i="97"/>
  <c r="Q86" i="97" s="1"/>
  <c r="K86" i="97"/>
  <c r="S85" i="93"/>
  <c r="B86" i="93"/>
  <c r="J85" i="93"/>
  <c r="G85" i="93"/>
  <c r="R86" i="97" l="1"/>
  <c r="D86" i="97"/>
  <c r="F86" i="97"/>
  <c r="L86" i="97"/>
  <c r="C86" i="93"/>
  <c r="Q86" i="93" s="1"/>
  <c r="R86" i="93" s="1"/>
  <c r="E86" i="93"/>
  <c r="K86" i="93"/>
  <c r="G86" i="97" l="1"/>
  <c r="S86" i="97"/>
  <c r="J86" i="97"/>
  <c r="B88" i="97"/>
  <c r="D86" i="93"/>
  <c r="F86" i="93"/>
  <c r="L86" i="93"/>
  <c r="E88" i="97" l="1"/>
  <c r="C88" i="97"/>
  <c r="Q88" i="97" s="1"/>
  <c r="K88" i="97"/>
  <c r="G86" i="93"/>
  <c r="B88" i="93"/>
  <c r="J86" i="93"/>
  <c r="S86" i="93"/>
  <c r="D88" i="97" l="1"/>
  <c r="R88" i="97"/>
  <c r="F88" i="97"/>
  <c r="L88" i="97"/>
  <c r="C88" i="93"/>
  <c r="Q88" i="93" s="1"/>
  <c r="R88" i="93" s="1"/>
  <c r="E88" i="93"/>
  <c r="K88" i="93"/>
  <c r="J88" i="97" l="1"/>
  <c r="B89" i="97"/>
  <c r="G88" i="97"/>
  <c r="S88" i="97"/>
  <c r="D88" i="93"/>
  <c r="L88" i="93"/>
  <c r="F88" i="93"/>
  <c r="C89" i="97" l="1"/>
  <c r="Q89" i="97" s="1"/>
  <c r="K89" i="97"/>
  <c r="E89" i="97"/>
  <c r="B89" i="93"/>
  <c r="G88" i="93"/>
  <c r="S88" i="93"/>
  <c r="J88" i="93"/>
  <c r="D89" i="97" l="1"/>
  <c r="J89" i="97" s="1"/>
  <c r="L89" i="97"/>
  <c r="F89" i="97"/>
  <c r="R89" i="97"/>
  <c r="C89" i="93"/>
  <c r="Q89" i="93" s="1"/>
  <c r="R89" i="93" s="1"/>
  <c r="E89" i="93"/>
  <c r="K89" i="93"/>
  <c r="G89" i="97" l="1"/>
  <c r="S89" i="97"/>
  <c r="B90" i="97"/>
  <c r="E90" i="97" s="1"/>
  <c r="D89" i="93"/>
  <c r="L89" i="93"/>
  <c r="F89" i="93"/>
  <c r="K90" i="97" l="1"/>
  <c r="C90" i="97"/>
  <c r="Q90" i="97" s="1"/>
  <c r="R90" i="97" s="1"/>
  <c r="L90" i="97"/>
  <c r="F90" i="97"/>
  <c r="B90" i="93"/>
  <c r="G89" i="93"/>
  <c r="J89" i="93"/>
  <c r="S89" i="93"/>
  <c r="D90" i="97" l="1"/>
  <c r="J90" i="97" s="1"/>
  <c r="C90" i="93"/>
  <c r="Q90" i="93" s="1"/>
  <c r="R90" i="93" s="1"/>
  <c r="E90" i="93"/>
  <c r="K90" i="93"/>
  <c r="S90" i="97" l="1"/>
  <c r="B91" i="97"/>
  <c r="G90" i="97"/>
  <c r="E91" i="97"/>
  <c r="C91" i="97"/>
  <c r="Q91" i="97" s="1"/>
  <c r="K91" i="97"/>
  <c r="D90" i="93"/>
  <c r="L90" i="93"/>
  <c r="F90" i="93"/>
  <c r="R91" i="97" l="1"/>
  <c r="F91" i="97"/>
  <c r="L91" i="97"/>
  <c r="D91" i="97"/>
  <c r="J90" i="93"/>
  <c r="S90" i="93"/>
  <c r="G90" i="93"/>
  <c r="B91" i="93"/>
  <c r="G91" i="97" l="1"/>
  <c r="S91" i="97"/>
  <c r="J91" i="97"/>
  <c r="B93" i="97"/>
  <c r="C91" i="93"/>
  <c r="Q91" i="93" s="1"/>
  <c r="R91" i="93" s="1"/>
  <c r="E91" i="93"/>
  <c r="K91" i="93"/>
  <c r="E93" i="97" l="1"/>
  <c r="C93" i="97"/>
  <c r="Q93" i="97" s="1"/>
  <c r="K93" i="97"/>
  <c r="D91" i="93"/>
  <c r="B93" i="93" s="1"/>
  <c r="F91" i="93"/>
  <c r="G91" i="93" s="1"/>
  <c r="L91" i="93"/>
  <c r="D93" i="97" l="1"/>
  <c r="J93" i="97" s="1"/>
  <c r="R93" i="97"/>
  <c r="F93" i="97"/>
  <c r="L93" i="97"/>
  <c r="C93" i="93"/>
  <c r="Q93" i="93" s="1"/>
  <c r="R93" i="93" s="1"/>
  <c r="E93" i="93"/>
  <c r="S91" i="93"/>
  <c r="J91" i="93"/>
  <c r="K93" i="93"/>
  <c r="G93" i="97" l="1"/>
  <c r="S93" i="97"/>
  <c r="B94" i="97"/>
  <c r="C94" i="97"/>
  <c r="Q94" i="97" s="1"/>
  <c r="K94" i="97"/>
  <c r="E94" i="97"/>
  <c r="D93" i="93"/>
  <c r="B94" i="93" s="1"/>
  <c r="L93" i="93"/>
  <c r="F93" i="93"/>
  <c r="D94" i="97" l="1"/>
  <c r="J94" i="97" s="1"/>
  <c r="G93" i="93"/>
  <c r="L94" i="97"/>
  <c r="F94" i="97"/>
  <c r="R94" i="97"/>
  <c r="C94" i="93"/>
  <c r="Q94" i="93" s="1"/>
  <c r="R94" i="93" s="1"/>
  <c r="E94" i="93"/>
  <c r="S93" i="93"/>
  <c r="J93" i="93"/>
  <c r="K94" i="93"/>
  <c r="G94" i="97" l="1"/>
  <c r="S94" i="97"/>
  <c r="B95" i="97"/>
  <c r="E95" i="97" s="1"/>
  <c r="K95" i="97"/>
  <c r="D94" i="93"/>
  <c r="L94" i="93"/>
  <c r="F94" i="93"/>
  <c r="C95" i="97" l="1"/>
  <c r="Q95" i="97" s="1"/>
  <c r="R95" i="97" s="1"/>
  <c r="D95" i="97"/>
  <c r="L95" i="97"/>
  <c r="F95" i="97"/>
  <c r="J94" i="93"/>
  <c r="B95" i="93"/>
  <c r="S94" i="93"/>
  <c r="G94" i="93"/>
  <c r="J95" i="97" l="1"/>
  <c r="G95" i="97"/>
  <c r="B96" i="97"/>
  <c r="S95" i="97"/>
  <c r="C95" i="93"/>
  <c r="Q95" i="93" s="1"/>
  <c r="R95" i="93" s="1"/>
  <c r="E95" i="93"/>
  <c r="K95" i="93"/>
  <c r="E96" i="97" l="1"/>
  <c r="C96" i="97"/>
  <c r="Q96" i="97" s="1"/>
  <c r="K96" i="97"/>
  <c r="D95" i="93"/>
  <c r="F95" i="93"/>
  <c r="L95" i="93"/>
  <c r="R96" i="97" l="1"/>
  <c r="D96" i="97"/>
  <c r="F96" i="97"/>
  <c r="L96" i="97"/>
  <c r="J95" i="93"/>
  <c r="S95" i="93"/>
  <c r="B96" i="93"/>
  <c r="G95" i="93"/>
  <c r="G96" i="97" l="1"/>
  <c r="S96" i="97"/>
  <c r="J96" i="97"/>
  <c r="B98" i="97"/>
  <c r="C96" i="93"/>
  <c r="E96" i="93"/>
  <c r="Q96" i="93"/>
  <c r="R96" i="93" s="1"/>
  <c r="K96" i="93"/>
  <c r="E98" i="97" l="1"/>
  <c r="C98" i="97"/>
  <c r="Q98" i="97" s="1"/>
  <c r="K98" i="97"/>
  <c r="D96" i="93"/>
  <c r="F96" i="93"/>
  <c r="L96" i="93"/>
  <c r="R98" i="97" l="1"/>
  <c r="D98" i="97"/>
  <c r="F98" i="97"/>
  <c r="L98" i="97"/>
  <c r="B98" i="93"/>
  <c r="E98" i="93" s="1"/>
  <c r="G96" i="93"/>
  <c r="S96" i="93"/>
  <c r="J96" i="93"/>
  <c r="J98" i="97" l="1"/>
  <c r="B99" i="97"/>
  <c r="G98" i="97"/>
  <c r="S98" i="97"/>
  <c r="C98" i="93"/>
  <c r="Q98" i="93" s="1"/>
  <c r="R98" i="93" s="1"/>
  <c r="K98" i="93"/>
  <c r="C99" i="97" l="1"/>
  <c r="Q99" i="97" s="1"/>
  <c r="K99" i="97"/>
  <c r="E99" i="97"/>
  <c r="D98" i="93"/>
  <c r="L98" i="93"/>
  <c r="F98" i="93"/>
  <c r="D99" i="97" l="1"/>
  <c r="J99" i="97" s="1"/>
  <c r="L99" i="97"/>
  <c r="F99" i="97"/>
  <c r="R99" i="97"/>
  <c r="B99" i="93"/>
  <c r="E99" i="93" s="1"/>
  <c r="J98" i="93"/>
  <c r="S98" i="93"/>
  <c r="G98" i="93"/>
  <c r="G99" i="97" l="1"/>
  <c r="B100" i="97"/>
  <c r="E100" i="97" s="1"/>
  <c r="S99" i="97"/>
  <c r="C99" i="93"/>
  <c r="Q99" i="93" s="1"/>
  <c r="R99" i="93" s="1"/>
  <c r="K99" i="93"/>
  <c r="C100" i="97" l="1"/>
  <c r="Q100" i="97" s="1"/>
  <c r="R100" i="97" s="1"/>
  <c r="K100" i="97"/>
  <c r="L100" i="97"/>
  <c r="F100" i="97"/>
  <c r="D99" i="93"/>
  <c r="F99" i="93"/>
  <c r="L99" i="93"/>
  <c r="D100" i="97" l="1"/>
  <c r="J100" i="97" s="1"/>
  <c r="S99" i="93"/>
  <c r="G99" i="93"/>
  <c r="J99" i="93"/>
  <c r="B100" i="93"/>
  <c r="E100" i="93" s="1"/>
  <c r="S100" i="97" l="1"/>
  <c r="G100" i="97"/>
  <c r="B101" i="97"/>
  <c r="E101" i="97" s="1"/>
  <c r="K101" i="97"/>
  <c r="C100" i="93"/>
  <c r="Q100" i="93" s="1"/>
  <c r="R100" i="93" s="1"/>
  <c r="K100" i="93"/>
  <c r="C101" i="97" l="1"/>
  <c r="Q101" i="97" s="1"/>
  <c r="R101" i="97" s="1"/>
  <c r="F101" i="97"/>
  <c r="L101" i="97"/>
  <c r="D100" i="93"/>
  <c r="F100" i="93"/>
  <c r="L100" i="93"/>
  <c r="D101" i="97" l="1"/>
  <c r="G101" i="97" s="1"/>
  <c r="S100" i="93"/>
  <c r="J100" i="93"/>
  <c r="B101" i="93"/>
  <c r="E101" i="93" s="1"/>
  <c r="G100" i="93"/>
  <c r="B103" i="97" l="1"/>
  <c r="E103" i="97" s="1"/>
  <c r="J101" i="97"/>
  <c r="S101" i="97"/>
  <c r="C101" i="93"/>
  <c r="Q101" i="93" s="1"/>
  <c r="R101" i="93" s="1"/>
  <c r="K101" i="93"/>
  <c r="C103" i="97" l="1"/>
  <c r="Q103" i="97" s="1"/>
  <c r="R103" i="97" s="1"/>
  <c r="K103" i="97"/>
  <c r="F103" i="97"/>
  <c r="L103" i="97"/>
  <c r="D101" i="93"/>
  <c r="L101" i="93"/>
  <c r="F101" i="93"/>
  <c r="D103" i="97" l="1"/>
  <c r="J103" i="97" s="1"/>
  <c r="G103" i="97"/>
  <c r="B104" i="97"/>
  <c r="C104" i="97" s="1"/>
  <c r="J101" i="93"/>
  <c r="G101" i="93"/>
  <c r="B103" i="93"/>
  <c r="E103" i="93" s="1"/>
  <c r="S101" i="93"/>
  <c r="S103" i="97" l="1"/>
  <c r="E104" i="97"/>
  <c r="F104" i="97" s="1"/>
  <c r="K104" i="97"/>
  <c r="Q104" i="97"/>
  <c r="R104" i="97" s="1"/>
  <c r="D104" i="97"/>
  <c r="J104" i="97" s="1"/>
  <c r="S104" i="97"/>
  <c r="C103" i="93"/>
  <c r="Q103" i="93" s="1"/>
  <c r="R103" i="93" s="1"/>
  <c r="K103" i="93"/>
  <c r="G104" i="97" l="1"/>
  <c r="L104" i="97"/>
  <c r="B105" i="97"/>
  <c r="E105" i="97" s="1"/>
  <c r="D103" i="93"/>
  <c r="L103" i="93"/>
  <c r="F103" i="93"/>
  <c r="K105" i="97" l="1"/>
  <c r="C105" i="97"/>
  <c r="Q105" i="97" s="1"/>
  <c r="R105" i="97" s="1"/>
  <c r="L105" i="97"/>
  <c r="F105" i="97"/>
  <c r="J103" i="93"/>
  <c r="S103" i="93"/>
  <c r="B104" i="93"/>
  <c r="E104" i="93" s="1"/>
  <c r="G103" i="93"/>
  <c r="D105" i="97" l="1"/>
  <c r="J105" i="97" s="1"/>
  <c r="C104" i="93"/>
  <c r="Q104" i="93" s="1"/>
  <c r="R104" i="93" s="1"/>
  <c r="K104" i="93"/>
  <c r="S105" i="97" l="1"/>
  <c r="B106" i="97"/>
  <c r="E106" i="97" s="1"/>
  <c r="G105" i="97"/>
  <c r="K106" i="97"/>
  <c r="D104" i="93"/>
  <c r="J104" i="93" s="1"/>
  <c r="L104" i="93"/>
  <c r="F104" i="93"/>
  <c r="C106" i="97" l="1"/>
  <c r="Q106" i="97" s="1"/>
  <c r="R106" i="97" s="1"/>
  <c r="F106" i="97"/>
  <c r="L106" i="97"/>
  <c r="S104" i="93"/>
  <c r="B105" i="93"/>
  <c r="E105" i="93" s="1"/>
  <c r="G104" i="93"/>
  <c r="D106" i="97" l="1"/>
  <c r="G106" i="97" s="1"/>
  <c r="K105" i="93"/>
  <c r="C105" i="93"/>
  <c r="Q105" i="93" s="1"/>
  <c r="R105" i="93" s="1"/>
  <c r="L105" i="93"/>
  <c r="F105" i="93"/>
  <c r="B108" i="97" l="1"/>
  <c r="K108" i="97" s="1"/>
  <c r="J106" i="97"/>
  <c r="S106" i="97"/>
  <c r="D105" i="93"/>
  <c r="J105" i="93" s="1"/>
  <c r="C108" i="97" l="1"/>
  <c r="Q108" i="97" s="1"/>
  <c r="R108" i="97" s="1"/>
  <c r="E108" i="97"/>
  <c r="F108" i="97"/>
  <c r="L108" i="97"/>
  <c r="B106" i="93"/>
  <c r="E106" i="93" s="1"/>
  <c r="S105" i="93"/>
  <c r="G105" i="93"/>
  <c r="D108" i="97" l="1"/>
  <c r="J108" i="97" s="1"/>
  <c r="K106" i="93"/>
  <c r="C106" i="93"/>
  <c r="G108" i="97" l="1"/>
  <c r="S108" i="97"/>
  <c r="B109" i="97"/>
  <c r="C109" i="97" s="1"/>
  <c r="Q109" i="97" s="1"/>
  <c r="Q106" i="93"/>
  <c r="D106" i="93"/>
  <c r="F106" i="93"/>
  <c r="L106" i="93"/>
  <c r="E109" i="97" l="1"/>
  <c r="L109" i="97" s="1"/>
  <c r="K109" i="97"/>
  <c r="D109" i="97"/>
  <c r="J109" i="97" s="1"/>
  <c r="G106" i="93"/>
  <c r="R109" i="97"/>
  <c r="B108" i="93"/>
  <c r="E108" i="93" s="1"/>
  <c r="S106" i="93"/>
  <c r="J106" i="93"/>
  <c r="R106" i="93"/>
  <c r="F109" i="97" l="1"/>
  <c r="G109" i="97"/>
  <c r="S109" i="97"/>
  <c r="B110" i="97"/>
  <c r="E110" i="97" s="1"/>
  <c r="K108" i="93"/>
  <c r="C108" i="93"/>
  <c r="Q108" i="93" s="1"/>
  <c r="R108" i="93" s="1"/>
  <c r="K110" i="97" l="1"/>
  <c r="C110" i="97"/>
  <c r="Q110" i="97" s="1"/>
  <c r="R110" i="97" s="1"/>
  <c r="D108" i="93"/>
  <c r="B109" i="93" s="1"/>
  <c r="E109" i="93" s="1"/>
  <c r="L110" i="97"/>
  <c r="F110" i="97"/>
  <c r="F108" i="93"/>
  <c r="L108" i="93"/>
  <c r="J108" i="93" l="1"/>
  <c r="S108" i="93"/>
  <c r="D110" i="97"/>
  <c r="J110" i="97" s="1"/>
  <c r="G108" i="93"/>
  <c r="K109" i="93"/>
  <c r="C109" i="93"/>
  <c r="B111" i="97" l="1"/>
  <c r="E111" i="97" s="1"/>
  <c r="S110" i="97"/>
  <c r="G110" i="97"/>
  <c r="L109" i="93"/>
  <c r="F109" i="93"/>
  <c r="D109" i="93"/>
  <c r="Q109" i="93"/>
  <c r="R109" i="93" s="1"/>
  <c r="K111" i="97" l="1"/>
  <c r="C111" i="97"/>
  <c r="Q111" i="97" s="1"/>
  <c r="R111" i="97" s="1"/>
  <c r="F111" i="97"/>
  <c r="L111" i="97"/>
  <c r="J109" i="93"/>
  <c r="S109" i="93"/>
  <c r="B110" i="93"/>
  <c r="E110" i="93" s="1"/>
  <c r="G109" i="93"/>
  <c r="D111" i="97" l="1"/>
  <c r="G111" i="97" s="1"/>
  <c r="C110" i="93"/>
  <c r="Q110" i="93" s="1"/>
  <c r="R110" i="93" s="1"/>
  <c r="K110" i="93"/>
  <c r="B113" i="97" l="1"/>
  <c r="E113" i="97" s="1"/>
  <c r="J111" i="97"/>
  <c r="S111" i="97"/>
  <c r="F110" i="93"/>
  <c r="L110" i="93"/>
  <c r="D110" i="93"/>
  <c r="K113" i="97" l="1"/>
  <c r="C113" i="97"/>
  <c r="Q113" i="97" s="1"/>
  <c r="R113" i="97" s="1"/>
  <c r="F113" i="97"/>
  <c r="L113" i="97"/>
  <c r="J110" i="93"/>
  <c r="S110" i="93"/>
  <c r="G110" i="93"/>
  <c r="B111" i="93"/>
  <c r="E111" i="93" s="1"/>
  <c r="D113" i="97" l="1"/>
  <c r="J113" i="97" s="1"/>
  <c r="S113" i="97"/>
  <c r="K111" i="93"/>
  <c r="C111" i="93"/>
  <c r="Q111" i="93" s="1"/>
  <c r="R111" i="93" s="1"/>
  <c r="G113" i="97" l="1"/>
  <c r="B114" i="97"/>
  <c r="C114" i="97" s="1"/>
  <c r="Q114" i="97" s="1"/>
  <c r="K114" i="97"/>
  <c r="E114" i="97"/>
  <c r="D111" i="93"/>
  <c r="F111" i="93"/>
  <c r="L111" i="93"/>
  <c r="D114" i="97" l="1"/>
  <c r="J114" i="97" s="1"/>
  <c r="L114" i="97"/>
  <c r="F114" i="97"/>
  <c r="G114" i="97" s="1"/>
  <c r="R114" i="97"/>
  <c r="G111" i="93"/>
  <c r="S111" i="93"/>
  <c r="J111" i="93"/>
  <c r="B113" i="93"/>
  <c r="E113" i="93" s="1"/>
  <c r="S114" i="97" l="1"/>
  <c r="B115" i="97"/>
  <c r="E115" i="97" s="1"/>
  <c r="K113" i="93"/>
  <c r="C113" i="93"/>
  <c r="Q113" i="93" s="1"/>
  <c r="R113" i="93" s="1"/>
  <c r="K115" i="97" l="1"/>
  <c r="C115" i="97"/>
  <c r="Q115" i="97" s="1"/>
  <c r="R115" i="97" s="1"/>
  <c r="L115" i="97"/>
  <c r="F115" i="97"/>
  <c r="D113" i="93"/>
  <c r="F113" i="93"/>
  <c r="L113" i="93"/>
  <c r="D115" i="97" l="1"/>
  <c r="J115" i="97" s="1"/>
  <c r="S113" i="93"/>
  <c r="J113" i="93"/>
  <c r="B114" i="93"/>
  <c r="E114" i="93" s="1"/>
  <c r="G113" i="93"/>
  <c r="B116" i="97" l="1"/>
  <c r="E116" i="97" s="1"/>
  <c r="S115" i="97"/>
  <c r="G115" i="97"/>
  <c r="K116" i="97"/>
  <c r="C114" i="93"/>
  <c r="Q114" i="93" s="1"/>
  <c r="R114" i="93" s="1"/>
  <c r="K114" i="93"/>
  <c r="C116" i="97" l="1"/>
  <c r="Q116" i="97" s="1"/>
  <c r="D116" i="97"/>
  <c r="R116" i="97"/>
  <c r="F116" i="97"/>
  <c r="L116" i="97"/>
  <c r="D114" i="93"/>
  <c r="F114" i="93"/>
  <c r="L114" i="93"/>
  <c r="G116" i="97" l="1"/>
  <c r="S116" i="97"/>
  <c r="J116" i="97"/>
  <c r="B118" i="97"/>
  <c r="S114" i="93"/>
  <c r="G114" i="93"/>
  <c r="B115" i="93"/>
  <c r="E115" i="93" s="1"/>
  <c r="J114" i="93"/>
  <c r="E118" i="97" l="1"/>
  <c r="C118" i="97"/>
  <c r="Q118" i="97" s="1"/>
  <c r="K118" i="97"/>
  <c r="K115" i="93"/>
  <c r="C115" i="93"/>
  <c r="Q115" i="93" s="1"/>
  <c r="D118" i="97" l="1"/>
  <c r="R118" i="97"/>
  <c r="F118" i="97"/>
  <c r="L118" i="97"/>
  <c r="R115" i="93"/>
  <c r="L115" i="93"/>
  <c r="F115" i="93"/>
  <c r="D115" i="93"/>
  <c r="J118" i="97" l="1"/>
  <c r="B119" i="97"/>
  <c r="G118" i="97"/>
  <c r="S118" i="97"/>
  <c r="G115" i="93"/>
  <c r="J115" i="93"/>
  <c r="S115" i="93"/>
  <c r="B116" i="93"/>
  <c r="E116" i="93" s="1"/>
  <c r="K119" i="97" l="1"/>
  <c r="C119" i="97"/>
  <c r="Q119" i="97" s="1"/>
  <c r="E119" i="97"/>
  <c r="C116" i="93"/>
  <c r="Q116" i="93" s="1"/>
  <c r="K116" i="93"/>
  <c r="D119" i="97" l="1"/>
  <c r="J119" i="97" s="1"/>
  <c r="L119" i="97"/>
  <c r="F119" i="97"/>
  <c r="R119" i="97"/>
  <c r="D116" i="93"/>
  <c r="F116" i="93"/>
  <c r="L116" i="93"/>
  <c r="R116" i="93"/>
  <c r="G119" i="97" l="1"/>
  <c r="S119" i="97"/>
  <c r="B120" i="97"/>
  <c r="E120" i="97" s="1"/>
  <c r="S116" i="93"/>
  <c r="J116" i="93"/>
  <c r="G116" i="93"/>
  <c r="B118" i="93"/>
  <c r="E118" i="93" s="1"/>
  <c r="C120" i="97" l="1"/>
  <c r="Q120" i="97" s="1"/>
  <c r="R120" i="97" s="1"/>
  <c r="K120" i="97"/>
  <c r="F120" i="97"/>
  <c r="L120" i="97"/>
  <c r="K118" i="93"/>
  <c r="C118" i="93"/>
  <c r="Q118" i="93" s="1"/>
  <c r="D120" i="97" l="1"/>
  <c r="S120" i="97"/>
  <c r="J120" i="97"/>
  <c r="B121" i="97"/>
  <c r="G120" i="97"/>
  <c r="F118" i="93"/>
  <c r="L118" i="93"/>
  <c r="R118" i="93"/>
  <c r="D118" i="93"/>
  <c r="C121" i="97" l="1"/>
  <c r="Q121" i="97" s="1"/>
  <c r="K121" i="97"/>
  <c r="E121" i="97"/>
  <c r="J118" i="93"/>
  <c r="S118" i="93"/>
  <c r="B119" i="93"/>
  <c r="E119" i="93" s="1"/>
  <c r="G118" i="93"/>
  <c r="R121" i="97" l="1"/>
  <c r="F121" i="97"/>
  <c r="L121" i="97"/>
  <c r="D121" i="97"/>
  <c r="K119" i="93"/>
  <c r="C119" i="93"/>
  <c r="Q119" i="93" s="1"/>
  <c r="B123" i="97" l="1"/>
  <c r="G121" i="97"/>
  <c r="S121" i="97"/>
  <c r="J121" i="97"/>
  <c r="D119" i="93"/>
  <c r="R119" i="93"/>
  <c r="L119" i="93"/>
  <c r="F119" i="93"/>
  <c r="K123" i="97" l="1"/>
  <c r="E123" i="97"/>
  <c r="C123" i="97"/>
  <c r="Q123" i="97" s="1"/>
  <c r="G119" i="93"/>
  <c r="J119" i="93"/>
  <c r="S119" i="93"/>
  <c r="B120" i="93"/>
  <c r="E120" i="93" s="1"/>
  <c r="R123" i="97" l="1"/>
  <c r="D123" i="97"/>
  <c r="L123" i="97"/>
  <c r="F123" i="97"/>
  <c r="C120" i="93"/>
  <c r="Q120" i="93" s="1"/>
  <c r="K120" i="93"/>
  <c r="J123" i="97" l="1"/>
  <c r="S123" i="97"/>
  <c r="G123" i="97"/>
  <c r="B124" i="97"/>
  <c r="D120" i="93"/>
  <c r="J120" i="93" s="1"/>
  <c r="F120" i="93"/>
  <c r="L120" i="93"/>
  <c r="R120" i="93"/>
  <c r="B121" i="93" l="1"/>
  <c r="E121" i="93" s="1"/>
  <c r="E124" i="97"/>
  <c r="C124" i="97"/>
  <c r="Q124" i="97" s="1"/>
  <c r="K124" i="97"/>
  <c r="G120" i="93"/>
  <c r="S120" i="93"/>
  <c r="C121" i="93"/>
  <c r="Q121" i="93" s="1"/>
  <c r="R121" i="93" s="1"/>
  <c r="K121" i="93"/>
  <c r="R124" i="97" l="1"/>
  <c r="D124" i="97"/>
  <c r="L124" i="97"/>
  <c r="F124" i="97"/>
  <c r="D121" i="93"/>
  <c r="F121" i="93"/>
  <c r="G121" i="93" s="1"/>
  <c r="L121" i="93"/>
  <c r="S124" i="97" l="1"/>
  <c r="J124" i="97"/>
  <c r="B125" i="97"/>
  <c r="G124" i="97"/>
  <c r="J121" i="93"/>
  <c r="S121" i="93"/>
  <c r="B123" i="93"/>
  <c r="E123" i="93" s="1"/>
  <c r="C125" i="97" l="1"/>
  <c r="Q125" i="97" s="1"/>
  <c r="E125" i="97"/>
  <c r="K125" i="97"/>
  <c r="K123" i="93"/>
  <c r="C123" i="93"/>
  <c r="Q123" i="93" s="1"/>
  <c r="R123" i="93" s="1"/>
  <c r="F125" i="97" l="1"/>
  <c r="L125" i="97"/>
  <c r="R125" i="97"/>
  <c r="D125" i="97"/>
  <c r="D123" i="93"/>
  <c r="L123" i="93"/>
  <c r="F123" i="93"/>
  <c r="J125" i="97" l="1"/>
  <c r="B126" i="97"/>
  <c r="G125" i="97"/>
  <c r="S125" i="97"/>
  <c r="S123" i="93"/>
  <c r="B124" i="93"/>
  <c r="E124" i="93" s="1"/>
  <c r="J123" i="93"/>
  <c r="G123" i="93"/>
  <c r="C126" i="97" l="1"/>
  <c r="Q126" i="97" s="1"/>
  <c r="K126" i="97"/>
  <c r="E126" i="97"/>
  <c r="C124" i="93"/>
  <c r="Q124" i="93" s="1"/>
  <c r="R124" i="93" s="1"/>
  <c r="K124" i="93"/>
  <c r="D124" i="93" l="1"/>
  <c r="D126" i="97"/>
  <c r="B128" i="97" s="1"/>
  <c r="L126" i="97"/>
  <c r="F126" i="97"/>
  <c r="R126" i="97"/>
  <c r="J124" i="93"/>
  <c r="S124" i="93"/>
  <c r="B125" i="93"/>
  <c r="E125" i="93" s="1"/>
  <c r="L124" i="93"/>
  <c r="F124" i="93"/>
  <c r="G124" i="93" s="1"/>
  <c r="G126" i="97" l="1"/>
  <c r="S126" i="97"/>
  <c r="J126" i="97"/>
  <c r="E128" i="97"/>
  <c r="K128" i="97"/>
  <c r="C128" i="97"/>
  <c r="Q128" i="97" s="1"/>
  <c r="C125" i="93"/>
  <c r="Q125" i="93" s="1"/>
  <c r="R125" i="93" s="1"/>
  <c r="K125" i="93"/>
  <c r="R128" i="97" l="1"/>
  <c r="D128" i="97"/>
  <c r="F128" i="97"/>
  <c r="L128" i="97"/>
  <c r="D125" i="93"/>
  <c r="L125" i="93"/>
  <c r="F125" i="93"/>
  <c r="S128" i="97" l="1"/>
  <c r="B129" i="97"/>
  <c r="G128" i="97"/>
  <c r="J128" i="97"/>
  <c r="G125" i="93"/>
  <c r="J125" i="93"/>
  <c r="S125" i="93"/>
  <c r="B126" i="93"/>
  <c r="E126" i="93" s="1"/>
  <c r="K129" i="97" l="1"/>
  <c r="E129" i="97"/>
  <c r="C129" i="97"/>
  <c r="Q129" i="97" s="1"/>
  <c r="C126" i="93"/>
  <c r="Q126" i="93" s="1"/>
  <c r="R126" i="93" s="1"/>
  <c r="K126" i="93"/>
  <c r="R129" i="97" l="1"/>
  <c r="D126" i="93"/>
  <c r="B128" i="93" s="1"/>
  <c r="E128" i="93" s="1"/>
  <c r="D129" i="97"/>
  <c r="L129" i="97"/>
  <c r="F129" i="97"/>
  <c r="S126" i="93"/>
  <c r="L126" i="93"/>
  <c r="F126" i="93"/>
  <c r="G126" i="93" s="1"/>
  <c r="K128" i="93" l="1"/>
  <c r="C128" i="93"/>
  <c r="Q128" i="93" s="1"/>
  <c r="R128" i="93" s="1"/>
  <c r="J129" i="97"/>
  <c r="B130" i="97"/>
  <c r="G129" i="97"/>
  <c r="S129" i="97"/>
  <c r="J126" i="93"/>
  <c r="L128" i="93"/>
  <c r="F128" i="93"/>
  <c r="D128" i="93" l="1"/>
  <c r="C130" i="97"/>
  <c r="Q130" i="97" s="1"/>
  <c r="K130" i="97"/>
  <c r="E130" i="97"/>
  <c r="S128" i="93"/>
  <c r="G128" i="93"/>
  <c r="J128" i="93"/>
  <c r="B129" i="93"/>
  <c r="E129" i="93" s="1"/>
  <c r="L130" i="97" l="1"/>
  <c r="F130" i="97"/>
  <c r="R130" i="97"/>
  <c r="D130" i="97"/>
  <c r="C129" i="93"/>
  <c r="Q129" i="93" s="1"/>
  <c r="R129" i="93" s="1"/>
  <c r="K129" i="93"/>
  <c r="J130" i="97" l="1"/>
  <c r="B131" i="97"/>
  <c r="G130" i="97"/>
  <c r="S130" i="97"/>
  <c r="L129" i="93"/>
  <c r="F129" i="93"/>
  <c r="D129" i="93"/>
  <c r="E131" i="97" l="1"/>
  <c r="C131" i="97"/>
  <c r="Q131" i="97" s="1"/>
  <c r="K131" i="97"/>
  <c r="S129" i="93"/>
  <c r="G129" i="93"/>
  <c r="J129" i="93"/>
  <c r="B130" i="93"/>
  <c r="E130" i="93" s="1"/>
  <c r="D131" i="97" l="1"/>
  <c r="B133" i="97" s="1"/>
  <c r="R131" i="97"/>
  <c r="F131" i="97"/>
  <c r="G131" i="97" s="1"/>
  <c r="L131" i="97"/>
  <c r="C130" i="93"/>
  <c r="Q130" i="93" s="1"/>
  <c r="R130" i="93" s="1"/>
  <c r="K130" i="93"/>
  <c r="J131" i="97" l="1"/>
  <c r="S131" i="97"/>
  <c r="K133" i="97"/>
  <c r="E133" i="97"/>
  <c r="C133" i="97"/>
  <c r="Q133" i="97" s="1"/>
  <c r="D130" i="93"/>
  <c r="L130" i="93"/>
  <c r="F130" i="93"/>
  <c r="G130" i="93" s="1"/>
  <c r="R133" i="97" l="1"/>
  <c r="D133" i="97"/>
  <c r="L133" i="97"/>
  <c r="F133" i="97"/>
  <c r="S130" i="93"/>
  <c r="B131" i="93"/>
  <c r="E131" i="93" s="1"/>
  <c r="J130" i="93"/>
  <c r="J133" i="97" l="1"/>
  <c r="S133" i="97"/>
  <c r="G133" i="97"/>
  <c r="B134" i="97"/>
  <c r="C131" i="93"/>
  <c r="Q131" i="93" s="1"/>
  <c r="R131" i="93" s="1"/>
  <c r="K131" i="93"/>
  <c r="E134" i="97" l="1"/>
  <c r="C134" i="97"/>
  <c r="Q134" i="97" s="1"/>
  <c r="K134" i="97"/>
  <c r="D131" i="93"/>
  <c r="S131" i="93" s="1"/>
  <c r="F131" i="93"/>
  <c r="G131" i="93" s="1"/>
  <c r="L131" i="93"/>
  <c r="R134" i="97" l="1"/>
  <c r="D134" i="97"/>
  <c r="L134" i="97"/>
  <c r="F134" i="97"/>
  <c r="J131" i="93"/>
  <c r="B133" i="93"/>
  <c r="E133" i="93" s="1"/>
  <c r="S134" i="97" l="1"/>
  <c r="J134" i="97"/>
  <c r="B135" i="97"/>
  <c r="G134" i="97"/>
  <c r="C133" i="93"/>
  <c r="Q133" i="93" s="1"/>
  <c r="R133" i="93" s="1"/>
  <c r="K133" i="93"/>
  <c r="C135" i="97" l="1"/>
  <c r="Q135" i="97" s="1"/>
  <c r="K135" i="97"/>
  <c r="E135" i="97"/>
  <c r="D133" i="93"/>
  <c r="F133" i="93"/>
  <c r="L133" i="93"/>
  <c r="F135" i="97" l="1"/>
  <c r="L135" i="97"/>
  <c r="R135" i="97"/>
  <c r="D135" i="97"/>
  <c r="G133" i="93"/>
  <c r="J133" i="93"/>
  <c r="B134" i="93"/>
  <c r="E134" i="93" s="1"/>
  <c r="S133" i="93"/>
  <c r="J135" i="97" l="1"/>
  <c r="B136" i="97"/>
  <c r="G135" i="97"/>
  <c r="S135" i="97"/>
  <c r="C134" i="93"/>
  <c r="Q134" i="93" s="1"/>
  <c r="R134" i="93" s="1"/>
  <c r="K134" i="93"/>
  <c r="C136" i="97" l="1"/>
  <c r="Q136" i="97" s="1"/>
  <c r="K136" i="97"/>
  <c r="E136" i="97"/>
  <c r="D134" i="93"/>
  <c r="F134" i="93"/>
  <c r="L134" i="93"/>
  <c r="D136" i="97" l="1"/>
  <c r="B138" i="97" s="1"/>
  <c r="L136" i="97"/>
  <c r="F136" i="97"/>
  <c r="G136" i="97" s="1"/>
  <c r="R136" i="97"/>
  <c r="G134" i="93"/>
  <c r="J134" i="93"/>
  <c r="S134" i="93"/>
  <c r="B135" i="93"/>
  <c r="E135" i="93" s="1"/>
  <c r="J136" i="97" l="1"/>
  <c r="S136" i="97"/>
  <c r="E138" i="97"/>
  <c r="K138" i="97"/>
  <c r="C138" i="97"/>
  <c r="Q138" i="97" s="1"/>
  <c r="C135" i="93"/>
  <c r="Q135" i="93" s="1"/>
  <c r="R135" i="93" s="1"/>
  <c r="K135" i="93"/>
  <c r="D138" i="97" l="1"/>
  <c r="R138" i="97"/>
  <c r="F138" i="97"/>
  <c r="L138" i="97"/>
  <c r="D135" i="93"/>
  <c r="S135" i="93" s="1"/>
  <c r="F135" i="93"/>
  <c r="L135" i="93"/>
  <c r="S138" i="97" l="1"/>
  <c r="B139" i="97"/>
  <c r="J138" i="97"/>
  <c r="G138" i="97"/>
  <c r="B136" i="93"/>
  <c r="E136" i="93" s="1"/>
  <c r="G135" i="93"/>
  <c r="J135" i="93"/>
  <c r="K136" i="93"/>
  <c r="K139" i="97" l="1"/>
  <c r="E139" i="97"/>
  <c r="C139" i="97"/>
  <c r="Q139" i="97" s="1"/>
  <c r="C136" i="93"/>
  <c r="Q136" i="93" s="1"/>
  <c r="R136" i="93" s="1"/>
  <c r="L136" i="93"/>
  <c r="F136" i="93"/>
  <c r="R139" i="97" l="1"/>
  <c r="D139" i="97"/>
  <c r="L139" i="97"/>
  <c r="F139" i="97"/>
  <c r="D136" i="93"/>
  <c r="S136" i="93" s="1"/>
  <c r="J136" i="93"/>
  <c r="G136" i="93" l="1"/>
  <c r="J139" i="97"/>
  <c r="B140" i="97"/>
  <c r="G139" i="97"/>
  <c r="S139" i="97"/>
  <c r="B138" i="93"/>
  <c r="E138" i="93" s="1"/>
  <c r="C140" i="97" l="1"/>
  <c r="Q140" i="97" s="1"/>
  <c r="K140" i="97"/>
  <c r="E140" i="97"/>
  <c r="C138" i="93"/>
  <c r="Q138" i="93" s="1"/>
  <c r="R138" i="93" s="1"/>
  <c r="K138" i="93"/>
  <c r="R140" i="97" l="1"/>
  <c r="L140" i="97"/>
  <c r="F140" i="97"/>
  <c r="D140" i="97"/>
  <c r="D138" i="93"/>
  <c r="S138" i="93" s="1"/>
  <c r="L138" i="93"/>
  <c r="F138" i="93"/>
  <c r="J140" i="97" l="1"/>
  <c r="B141" i="97"/>
  <c r="G140" i="97"/>
  <c r="S140" i="97"/>
  <c r="J138" i="93"/>
  <c r="G138" i="93"/>
  <c r="B139" i="93"/>
  <c r="E139" i="93" s="1"/>
  <c r="E141" i="97" l="1"/>
  <c r="C141" i="97"/>
  <c r="Q141" i="97" s="1"/>
  <c r="K141" i="97"/>
  <c r="C139" i="93"/>
  <c r="Q139" i="93" s="1"/>
  <c r="R139" i="93" s="1"/>
  <c r="K139" i="93"/>
  <c r="L139" i="93"/>
  <c r="F139" i="93"/>
  <c r="D141" i="97" l="1"/>
  <c r="B143" i="97" s="1"/>
  <c r="D139" i="93"/>
  <c r="G139" i="93" s="1"/>
  <c r="R141" i="97"/>
  <c r="F141" i="97"/>
  <c r="G141" i="97" s="1"/>
  <c r="L141" i="97"/>
  <c r="J139" i="93"/>
  <c r="J141" i="97" l="1"/>
  <c r="S141" i="97"/>
  <c r="S139" i="93"/>
  <c r="B140" i="93"/>
  <c r="K143" i="97"/>
  <c r="E143" i="97"/>
  <c r="C143" i="97"/>
  <c r="Q143" i="97" s="1"/>
  <c r="L143" i="97" l="1"/>
  <c r="F143" i="97"/>
  <c r="D143" i="97"/>
  <c r="R143" i="97"/>
  <c r="E140" i="93"/>
  <c r="K140" i="93"/>
  <c r="C140" i="93"/>
  <c r="L140" i="93" l="1"/>
  <c r="F140" i="93"/>
  <c r="J143" i="97"/>
  <c r="B144" i="97"/>
  <c r="G143" i="97"/>
  <c r="S143" i="97"/>
  <c r="Q140" i="93"/>
  <c r="R140" i="93" s="1"/>
  <c r="D140" i="93"/>
  <c r="E144" i="97" l="1"/>
  <c r="C144" i="97"/>
  <c r="Q144" i="97" s="1"/>
  <c r="K144" i="97"/>
  <c r="J140" i="93"/>
  <c r="G140" i="93"/>
  <c r="S140" i="93"/>
  <c r="B141" i="93"/>
  <c r="E141" i="93" l="1"/>
  <c r="C141" i="93"/>
  <c r="Q141" i="93" s="1"/>
  <c r="R141" i="93" s="1"/>
  <c r="K141" i="93"/>
  <c r="D141" i="93"/>
  <c r="R144" i="97"/>
  <c r="D144" i="97"/>
  <c r="L144" i="97"/>
  <c r="F144" i="97"/>
  <c r="S141" i="93" l="1"/>
  <c r="B143" i="93"/>
  <c r="S144" i="97"/>
  <c r="J144" i="97"/>
  <c r="G144" i="97"/>
  <c r="B145" i="97"/>
  <c r="J141" i="93"/>
  <c r="L141" i="93"/>
  <c r="F141" i="93"/>
  <c r="G141" i="93" s="1"/>
  <c r="E145" i="97" l="1"/>
  <c r="C145" i="97"/>
  <c r="Q145" i="97" s="1"/>
  <c r="K145" i="97"/>
  <c r="E143" i="93"/>
  <c r="K143" i="93"/>
  <c r="C143" i="93"/>
  <c r="L143" i="93" l="1"/>
  <c r="F143" i="93"/>
  <c r="Q143" i="93"/>
  <c r="R143" i="93" s="1"/>
  <c r="D143" i="93"/>
  <c r="R145" i="97"/>
  <c r="D145" i="97"/>
  <c r="F145" i="97"/>
  <c r="L145" i="97"/>
  <c r="J145" i="97" l="1"/>
  <c r="B146" i="97"/>
  <c r="G145" i="97"/>
  <c r="S145" i="97"/>
  <c r="S143" i="93"/>
  <c r="J143" i="93"/>
  <c r="B144" i="93"/>
  <c r="G143" i="93"/>
  <c r="E144" i="93" l="1"/>
  <c r="K144" i="93"/>
  <c r="C144" i="93"/>
  <c r="Q144" i="93" s="1"/>
  <c r="R144" i="93" s="1"/>
  <c r="C146" i="97"/>
  <c r="Q146" i="97" s="1"/>
  <c r="K146" i="97"/>
  <c r="E146" i="97"/>
  <c r="D146" i="97" l="1"/>
  <c r="D144" i="93"/>
  <c r="J144" i="93" s="1"/>
  <c r="L146" i="97"/>
  <c r="F146" i="97"/>
  <c r="G146" i="97" s="1"/>
  <c r="J146" i="97"/>
  <c r="B148" i="97"/>
  <c r="S146" i="97"/>
  <c r="R146" i="97"/>
  <c r="F144" i="93"/>
  <c r="L144" i="93"/>
  <c r="G144" i="93" l="1"/>
  <c r="S144" i="93"/>
  <c r="B145" i="93"/>
  <c r="C145" i="93" s="1"/>
  <c r="E148" i="97"/>
  <c r="C148" i="97"/>
  <c r="Q148" i="97" s="1"/>
  <c r="K148" i="97"/>
  <c r="K145" i="93" l="1"/>
  <c r="E145" i="93"/>
  <c r="R148" i="97"/>
  <c r="D148" i="97"/>
  <c r="Q145" i="93"/>
  <c r="R145" i="93" s="1"/>
  <c r="D145" i="93"/>
  <c r="F145" i="93"/>
  <c r="L145" i="93"/>
  <c r="F148" i="97"/>
  <c r="L148" i="97"/>
  <c r="B146" i="93" l="1"/>
  <c r="J145" i="93"/>
  <c r="G145" i="93"/>
  <c r="S145" i="93"/>
  <c r="S148" i="97"/>
  <c r="J148" i="97"/>
  <c r="B149" i="97"/>
  <c r="G148" i="97"/>
  <c r="K149" i="97" l="1"/>
  <c r="E149" i="97"/>
  <c r="C149" i="97"/>
  <c r="Q149" i="97" s="1"/>
  <c r="E146" i="93"/>
  <c r="C146" i="93"/>
  <c r="K146" i="93"/>
  <c r="Q146" i="93" l="1"/>
  <c r="R146" i="93" s="1"/>
  <c r="D146" i="93"/>
  <c r="B148" i="93" s="1"/>
  <c r="E148" i="93" s="1"/>
  <c r="F146" i="93"/>
  <c r="L146" i="93"/>
  <c r="R149" i="97"/>
  <c r="D149" i="97"/>
  <c r="F149" i="97"/>
  <c r="L149" i="97"/>
  <c r="J149" i="97" l="1"/>
  <c r="B150" i="97"/>
  <c r="G149" i="97"/>
  <c r="S149" i="97"/>
  <c r="S146" i="93"/>
  <c r="J146" i="93"/>
  <c r="G146" i="93"/>
  <c r="C148" i="93"/>
  <c r="Q148" i="93" s="1"/>
  <c r="R148" i="93" s="1"/>
  <c r="K148" i="93"/>
  <c r="C150" i="97" l="1"/>
  <c r="Q150" i="97" s="1"/>
  <c r="K150" i="97"/>
  <c r="E150" i="97"/>
  <c r="D148" i="93"/>
  <c r="L148" i="93"/>
  <c r="F148" i="93"/>
  <c r="L150" i="97" l="1"/>
  <c r="F150" i="97"/>
  <c r="R150" i="97"/>
  <c r="D150" i="97"/>
  <c r="G148" i="93"/>
  <c r="J148" i="93"/>
  <c r="S148" i="93"/>
  <c r="B149" i="93"/>
  <c r="E149" i="93" s="1"/>
  <c r="J150" i="97" l="1"/>
  <c r="B151" i="97"/>
  <c r="G150" i="97"/>
  <c r="S150" i="97"/>
  <c r="C149" i="93"/>
  <c r="Q149" i="93" s="1"/>
  <c r="R149" i="93" s="1"/>
  <c r="K149" i="93"/>
  <c r="E151" i="97" l="1"/>
  <c r="C151" i="97"/>
  <c r="Q151" i="97" s="1"/>
  <c r="K151" i="97"/>
  <c r="D149" i="93"/>
  <c r="L149" i="93"/>
  <c r="F149" i="93"/>
  <c r="R151" i="97" l="1"/>
  <c r="D151" i="97"/>
  <c r="F151" i="97"/>
  <c r="L151" i="97"/>
  <c r="G149" i="93"/>
  <c r="J149" i="93"/>
  <c r="B150" i="93"/>
  <c r="E150" i="93" s="1"/>
  <c r="S149" i="93"/>
  <c r="B153" i="97" l="1"/>
  <c r="G151" i="97"/>
  <c r="S151" i="97"/>
  <c r="J151" i="97"/>
  <c r="C150" i="93"/>
  <c r="Q150" i="93" s="1"/>
  <c r="R150" i="93" s="1"/>
  <c r="K150" i="93"/>
  <c r="K153" i="97" l="1"/>
  <c r="E153" i="97"/>
  <c r="C153" i="97"/>
  <c r="Q153" i="97" s="1"/>
  <c r="D150" i="93"/>
  <c r="J150" i="93" s="1"/>
  <c r="F150" i="93"/>
  <c r="L150" i="93"/>
  <c r="D153" i="97" l="1"/>
  <c r="S150" i="93"/>
  <c r="L153" i="97"/>
  <c r="F153" i="97"/>
  <c r="R153" i="97"/>
  <c r="B151" i="93"/>
  <c r="E151" i="93" s="1"/>
  <c r="G150" i="93"/>
  <c r="C151" i="93" l="1"/>
  <c r="Q151" i="93" s="1"/>
  <c r="R151" i="93" s="1"/>
  <c r="K151" i="93"/>
  <c r="J153" i="97"/>
  <c r="B154" i="97"/>
  <c r="G153" i="97"/>
  <c r="S153" i="97"/>
  <c r="D151" i="93"/>
  <c r="S151" i="93" s="1"/>
  <c r="F151" i="93"/>
  <c r="L151" i="93"/>
  <c r="J151" i="93" l="1"/>
  <c r="E154" i="97"/>
  <c r="C154" i="97"/>
  <c r="Q154" i="97" s="1"/>
  <c r="K154" i="97"/>
  <c r="G151" i="93"/>
  <c r="B153" i="93"/>
  <c r="E153" i="93" s="1"/>
  <c r="R154" i="97" l="1"/>
  <c r="D154" i="97"/>
  <c r="L154" i="97"/>
  <c r="F154" i="97"/>
  <c r="K153" i="93"/>
  <c r="C153" i="93"/>
  <c r="D153" i="93" s="1"/>
  <c r="F153" i="93"/>
  <c r="S154" i="97" l="1"/>
  <c r="J154" i="97"/>
  <c r="B155" i="97"/>
  <c r="G154" i="97"/>
  <c r="G153" i="93"/>
  <c r="Q153" i="93"/>
  <c r="R153" i="93" s="1"/>
  <c r="L153" i="93"/>
  <c r="B154" i="93"/>
  <c r="E154" i="93" s="1"/>
  <c r="J153" i="93"/>
  <c r="S153" i="93"/>
  <c r="E155" i="97" l="1"/>
  <c r="C155" i="97"/>
  <c r="Q155" i="97" s="1"/>
  <c r="K155" i="97"/>
  <c r="C154" i="93"/>
  <c r="Q154" i="93" s="1"/>
  <c r="R154" i="93" s="1"/>
  <c r="K154" i="93"/>
  <c r="R155" i="97" l="1"/>
  <c r="D155" i="97"/>
  <c r="F155" i="97"/>
  <c r="L155" i="97"/>
  <c r="D154" i="93"/>
  <c r="F154" i="93"/>
  <c r="L154" i="93"/>
  <c r="J155" i="97" l="1"/>
  <c r="B156" i="97"/>
  <c r="G155" i="97"/>
  <c r="S155" i="97"/>
  <c r="G154" i="93"/>
  <c r="J154" i="93"/>
  <c r="B155" i="93"/>
  <c r="E155" i="93" s="1"/>
  <c r="S154" i="93"/>
  <c r="C156" i="97" l="1"/>
  <c r="Q156" i="97" s="1"/>
  <c r="K156" i="97"/>
  <c r="E156" i="97"/>
  <c r="C155" i="93"/>
  <c r="Q155" i="93" s="1"/>
  <c r="R155" i="93" s="1"/>
  <c r="K155" i="93"/>
  <c r="D156" i="97" l="1"/>
  <c r="J156" i="97" s="1"/>
  <c r="L156" i="97"/>
  <c r="F156" i="97"/>
  <c r="G156" i="97" s="1"/>
  <c r="R156" i="97"/>
  <c r="D155" i="93"/>
  <c r="J155" i="93" s="1"/>
  <c r="L155" i="93"/>
  <c r="F155" i="93"/>
  <c r="B158" i="97" l="1"/>
  <c r="E158" i="97" s="1"/>
  <c r="S156" i="97"/>
  <c r="S155" i="93"/>
  <c r="B156" i="93"/>
  <c r="E156" i="93" s="1"/>
  <c r="G155" i="93"/>
  <c r="K158" i="97" l="1"/>
  <c r="C158" i="97"/>
  <c r="Q158" i="97" s="1"/>
  <c r="R158" i="97" s="1"/>
  <c r="K156" i="93"/>
  <c r="C156" i="93"/>
  <c r="Q156" i="93" s="1"/>
  <c r="R156" i="93" s="1"/>
  <c r="F158" i="97"/>
  <c r="L158" i="97"/>
  <c r="D158" i="97"/>
  <c r="F156" i="93"/>
  <c r="L156" i="93"/>
  <c r="D156" i="93" l="1"/>
  <c r="S156" i="93" s="1"/>
  <c r="S158" i="97"/>
  <c r="B159" i="97"/>
  <c r="J158" i="97"/>
  <c r="G158" i="97"/>
  <c r="B158" i="93"/>
  <c r="E158" i="93" s="1"/>
  <c r="G156" i="93" l="1"/>
  <c r="J156" i="93"/>
  <c r="K159" i="97"/>
  <c r="E159" i="97"/>
  <c r="C159" i="97"/>
  <c r="Q159" i="97" s="1"/>
  <c r="C158" i="93"/>
  <c r="Q158" i="93" s="1"/>
  <c r="R158" i="93" s="1"/>
  <c r="K158" i="93"/>
  <c r="R159" i="97" l="1"/>
  <c r="D159" i="97"/>
  <c r="F159" i="97"/>
  <c r="L159" i="97"/>
  <c r="D158" i="93"/>
  <c r="S158" i="93"/>
  <c r="J158" i="93"/>
  <c r="L158" i="93"/>
  <c r="F158" i="93"/>
  <c r="J159" i="97" l="1"/>
  <c r="B160" i="97"/>
  <c r="G159" i="97"/>
  <c r="S159" i="97"/>
  <c r="B159" i="93"/>
  <c r="G158" i="93"/>
  <c r="K160" i="97" l="1"/>
  <c r="C160" i="97"/>
  <c r="Q160" i="97" s="1"/>
  <c r="E160" i="97"/>
  <c r="K159" i="93"/>
  <c r="E159" i="93"/>
  <c r="L159" i="93" s="1"/>
  <c r="C159" i="93"/>
  <c r="Q159" i="93" s="1"/>
  <c r="R159" i="93" s="1"/>
  <c r="D159" i="93" l="1"/>
  <c r="L160" i="97"/>
  <c r="F160" i="97"/>
  <c r="R160" i="97"/>
  <c r="D160" i="97"/>
  <c r="F159" i="93"/>
  <c r="G159" i="93" s="1"/>
  <c r="J159" i="93"/>
  <c r="S159" i="93"/>
  <c r="B160" i="93"/>
  <c r="E160" i="93" s="1"/>
  <c r="J160" i="97" l="1"/>
  <c r="B161" i="97"/>
  <c r="S160" i="97"/>
  <c r="G160" i="97"/>
  <c r="K160" i="93"/>
  <c r="C160" i="93"/>
  <c r="Q160" i="93" s="1"/>
  <c r="R160" i="93" s="1"/>
  <c r="L160" i="93"/>
  <c r="F160" i="93"/>
  <c r="E161" i="97" l="1"/>
  <c r="C161" i="97"/>
  <c r="Q161" i="97" s="1"/>
  <c r="K161" i="97"/>
  <c r="D160" i="93"/>
  <c r="G160" i="93" s="1"/>
  <c r="S160" i="93"/>
  <c r="R161" i="97" l="1"/>
  <c r="D161" i="97"/>
  <c r="F161" i="97"/>
  <c r="L161" i="97"/>
  <c r="J160" i="93"/>
  <c r="B161" i="93"/>
  <c r="B163" i="97" l="1"/>
  <c r="G161" i="97"/>
  <c r="S161" i="97"/>
  <c r="J161" i="97"/>
  <c r="K161" i="93"/>
  <c r="E161" i="93"/>
  <c r="L161" i="93" s="1"/>
  <c r="C161" i="93"/>
  <c r="Q161" i="93" s="1"/>
  <c r="R161" i="93" s="1"/>
  <c r="F161" i="93" l="1"/>
  <c r="K163" i="97"/>
  <c r="E163" i="97"/>
  <c r="C163" i="97"/>
  <c r="Q163" i="97" s="1"/>
  <c r="D161" i="93"/>
  <c r="G161" i="93" s="1"/>
  <c r="J161" i="93" l="1"/>
  <c r="L163" i="97"/>
  <c r="F163" i="97"/>
  <c r="R163" i="97"/>
  <c r="D163" i="97"/>
  <c r="S161" i="93"/>
  <c r="B163" i="93"/>
  <c r="E163" i="93" s="1"/>
  <c r="K163" i="93" l="1"/>
  <c r="J163" i="97"/>
  <c r="B164" i="97"/>
  <c r="G163" i="97"/>
  <c r="S163" i="97"/>
  <c r="C163" i="93"/>
  <c r="Q163" i="93" s="1"/>
  <c r="R163" i="93" s="1"/>
  <c r="L163" i="93"/>
  <c r="F163" i="93"/>
  <c r="E164" i="97" l="1"/>
  <c r="C164" i="97"/>
  <c r="Q164" i="97" s="1"/>
  <c r="K164" i="97"/>
  <c r="D163" i="93"/>
  <c r="S163" i="93" s="1"/>
  <c r="J163" i="93"/>
  <c r="G163" i="93" l="1"/>
  <c r="R164" i="97"/>
  <c r="D164" i="97"/>
  <c r="L164" i="97"/>
  <c r="F164" i="97"/>
  <c r="B164" i="93"/>
  <c r="E164" i="93" s="1"/>
  <c r="K164" i="93" l="1"/>
  <c r="C164" i="93"/>
  <c r="Q164" i="93" s="1"/>
  <c r="R164" i="93" s="1"/>
  <c r="S164" i="97"/>
  <c r="B165" i="97"/>
  <c r="J164" i="97"/>
  <c r="G164" i="97"/>
  <c r="L164" i="93"/>
  <c r="F164" i="93"/>
  <c r="D164" i="93" l="1"/>
  <c r="G164" i="93" s="1"/>
  <c r="E165" i="97"/>
  <c r="K165" i="97"/>
  <c r="C165" i="97"/>
  <c r="Q165" i="97" s="1"/>
  <c r="B165" i="93"/>
  <c r="E165" i="93" s="1"/>
  <c r="J164" i="93"/>
  <c r="S164" i="93"/>
  <c r="R165" i="97" l="1"/>
  <c r="D165" i="97"/>
  <c r="F165" i="97"/>
  <c r="L165" i="97"/>
  <c r="C165" i="93"/>
  <c r="Q165" i="93" s="1"/>
  <c r="R165" i="93" s="1"/>
  <c r="K165" i="93"/>
  <c r="J165" i="97" l="1"/>
  <c r="B166" i="97"/>
  <c r="G165" i="97"/>
  <c r="S165" i="97"/>
  <c r="D165" i="93"/>
  <c r="J165" i="93" s="1"/>
  <c r="F165" i="93"/>
  <c r="L165" i="93"/>
  <c r="B166" i="93" l="1"/>
  <c r="E166" i="93" s="1"/>
  <c r="C166" i="97"/>
  <c r="Q166" i="97" s="1"/>
  <c r="K166" i="97"/>
  <c r="E166" i="97"/>
  <c r="S165" i="93"/>
  <c r="C166" i="93"/>
  <c r="Q166" i="93" s="1"/>
  <c r="R166" i="93" s="1"/>
  <c r="G165" i="93"/>
  <c r="K166" i="93"/>
  <c r="D166" i="97" l="1"/>
  <c r="L166" i="97"/>
  <c r="F166" i="97"/>
  <c r="R166" i="97"/>
  <c r="J166" i="97"/>
  <c r="B168" i="97"/>
  <c r="G166" i="97"/>
  <c r="S166" i="97"/>
  <c r="D166" i="93"/>
  <c r="L166" i="93"/>
  <c r="F166" i="93"/>
  <c r="E168" i="97" l="1"/>
  <c r="C168" i="97"/>
  <c r="Q168" i="97" s="1"/>
  <c r="K168" i="97"/>
  <c r="G166" i="93"/>
  <c r="J166" i="93"/>
  <c r="S166" i="93"/>
  <c r="B168" i="93"/>
  <c r="E168" i="93" s="1"/>
  <c r="R168" i="97" l="1"/>
  <c r="D168" i="97"/>
  <c r="F168" i="97"/>
  <c r="L168" i="97"/>
  <c r="C168" i="93"/>
  <c r="Q168" i="93" s="1"/>
  <c r="R168" i="93" s="1"/>
  <c r="K168" i="93"/>
  <c r="S168" i="97" l="1"/>
  <c r="G168" i="97"/>
  <c r="B169" i="97"/>
  <c r="J168" i="97"/>
  <c r="D168" i="93"/>
  <c r="F168" i="93"/>
  <c r="L168" i="93"/>
  <c r="K169" i="97" l="1"/>
  <c r="E169" i="97"/>
  <c r="C169" i="97"/>
  <c r="Q169" i="97" s="1"/>
  <c r="G168" i="93"/>
  <c r="J168" i="93"/>
  <c r="B169" i="93"/>
  <c r="E169" i="93" s="1"/>
  <c r="S168" i="93"/>
  <c r="R169" i="97" l="1"/>
  <c r="D169" i="97"/>
  <c r="F169" i="97"/>
  <c r="L169" i="97"/>
  <c r="C169" i="93"/>
  <c r="Q169" i="93" s="1"/>
  <c r="R169" i="93" s="1"/>
  <c r="K169" i="93"/>
  <c r="J169" i="97" l="1"/>
  <c r="B170" i="97"/>
  <c r="G169" i="97"/>
  <c r="S169" i="97"/>
  <c r="D169" i="93"/>
  <c r="J169" i="93" s="1"/>
  <c r="F169" i="93"/>
  <c r="L169" i="93"/>
  <c r="C170" i="97" l="1"/>
  <c r="Q170" i="97" s="1"/>
  <c r="K170" i="97"/>
  <c r="E170" i="97"/>
  <c r="S169" i="93"/>
  <c r="B170" i="93"/>
  <c r="E170" i="93" s="1"/>
  <c r="G169" i="93"/>
  <c r="K170" i="93" l="1"/>
  <c r="C170" i="93"/>
  <c r="Q170" i="93" s="1"/>
  <c r="R170" i="93" s="1"/>
  <c r="R170" i="97"/>
  <c r="L170" i="97"/>
  <c r="F170" i="97"/>
  <c r="D170" i="97"/>
  <c r="F170" i="93"/>
  <c r="L170" i="93"/>
  <c r="D170" i="93" l="1"/>
  <c r="J170" i="97"/>
  <c r="B171" i="97"/>
  <c r="S170" i="97"/>
  <c r="G170" i="97"/>
  <c r="G170" i="93"/>
  <c r="B171" i="93"/>
  <c r="E171" i="93" s="1"/>
  <c r="J170" i="93"/>
  <c r="S170" i="93"/>
  <c r="E171" i="97" l="1"/>
  <c r="C171" i="97"/>
  <c r="Q171" i="97" s="1"/>
  <c r="K171" i="97"/>
  <c r="C171" i="93"/>
  <c r="Q171" i="93" s="1"/>
  <c r="R171" i="93" s="1"/>
  <c r="K171" i="93"/>
  <c r="R171" i="97" l="1"/>
  <c r="D171" i="97"/>
  <c r="F171" i="97"/>
  <c r="L171" i="97"/>
  <c r="L171" i="93"/>
  <c r="F171" i="93"/>
  <c r="D171" i="93"/>
  <c r="B173" i="97" l="1"/>
  <c r="G171" i="97"/>
  <c r="S171" i="97"/>
  <c r="J171" i="97"/>
  <c r="G171" i="93"/>
  <c r="J171" i="93"/>
  <c r="S171" i="93"/>
  <c r="K173" i="97" l="1"/>
  <c r="E173" i="97"/>
  <c r="C173" i="97"/>
  <c r="Q173" i="97" s="1"/>
  <c r="B173" i="93"/>
  <c r="E173" i="93" s="1"/>
  <c r="D173" i="97" l="1"/>
  <c r="L173" i="97"/>
  <c r="F173" i="97"/>
  <c r="R173" i="97"/>
  <c r="C173" i="93"/>
  <c r="D173" i="93" s="1"/>
  <c r="K173" i="93"/>
  <c r="J173" i="97" l="1"/>
  <c r="B174" i="97"/>
  <c r="G173" i="97"/>
  <c r="S173" i="97"/>
  <c r="Q173" i="93"/>
  <c r="R173" i="93" s="1"/>
  <c r="J173" i="93"/>
  <c r="S173" i="93"/>
  <c r="B174" i="93"/>
  <c r="E174" i="93" s="1"/>
  <c r="F173" i="93"/>
  <c r="G173" i="93" s="1"/>
  <c r="L173" i="93"/>
  <c r="E174" i="97" l="1"/>
  <c r="C174" i="97"/>
  <c r="Q174" i="97" s="1"/>
  <c r="K174" i="97"/>
  <c r="K174" i="93"/>
  <c r="C174" i="93"/>
  <c r="D174" i="93" s="1"/>
  <c r="F174" i="93"/>
  <c r="R174" i="97" l="1"/>
  <c r="D174" i="97"/>
  <c r="L174" i="97"/>
  <c r="F174" i="97"/>
  <c r="G174" i="93"/>
  <c r="L174" i="93"/>
  <c r="Q174" i="93"/>
  <c r="R174" i="93" s="1"/>
  <c r="S174" i="93"/>
  <c r="B175" i="93"/>
  <c r="E175" i="93" s="1"/>
  <c r="J174" i="93"/>
  <c r="S174" i="97" l="1"/>
  <c r="B175" i="97"/>
  <c r="J174" i="97"/>
  <c r="G174" i="97"/>
  <c r="C175" i="93"/>
  <c r="Q175" i="93" s="1"/>
  <c r="R175" i="93" s="1"/>
  <c r="K175" i="93"/>
  <c r="E175" i="97" l="1"/>
  <c r="K175" i="97"/>
  <c r="C175" i="97"/>
  <c r="Q175" i="97" s="1"/>
  <c r="D175" i="93"/>
  <c r="L175" i="93"/>
  <c r="F175" i="93"/>
  <c r="R175" i="97" l="1"/>
  <c r="D175" i="97"/>
  <c r="F175" i="97"/>
  <c r="L175" i="97"/>
  <c r="G175" i="93"/>
  <c r="B176" i="93"/>
  <c r="E176" i="93" s="1"/>
  <c r="S175" i="93"/>
  <c r="J175" i="93"/>
  <c r="J175" i="97" l="1"/>
  <c r="B176" i="97"/>
  <c r="G175" i="97"/>
  <c r="S175" i="97"/>
  <c r="C176" i="93"/>
  <c r="Q176" i="93" s="1"/>
  <c r="R176" i="93" s="1"/>
  <c r="K176" i="93"/>
  <c r="C176" i="97" l="1"/>
  <c r="Q176" i="97" s="1"/>
  <c r="K176" i="97"/>
  <c r="E176" i="97"/>
  <c r="F176" i="93"/>
  <c r="L176" i="93"/>
  <c r="D176" i="93"/>
  <c r="G176" i="93" s="1"/>
  <c r="D176" i="97" l="1"/>
  <c r="J176" i="97" s="1"/>
  <c r="S176" i="97"/>
  <c r="L176" i="97"/>
  <c r="F176" i="97"/>
  <c r="G176" i="97" s="1"/>
  <c r="R176" i="97"/>
  <c r="J176" i="93"/>
  <c r="S176" i="93"/>
  <c r="B178" i="97" l="1"/>
  <c r="E178" i="97" s="1"/>
  <c r="K178" i="97"/>
  <c r="B178" i="93"/>
  <c r="E178" i="93" s="1"/>
  <c r="C178" i="97" l="1"/>
  <c r="Q178" i="97" s="1"/>
  <c r="R178" i="97" s="1"/>
  <c r="F178" i="97"/>
  <c r="L178" i="97"/>
  <c r="C178" i="93"/>
  <c r="Q178" i="93" s="1"/>
  <c r="R178" i="93" s="1"/>
  <c r="K178" i="93"/>
  <c r="D178" i="97" l="1"/>
  <c r="S178" i="97" s="1"/>
  <c r="B179" i="97"/>
  <c r="L178" i="93"/>
  <c r="F178" i="93"/>
  <c r="D178" i="93"/>
  <c r="G178" i="97" l="1"/>
  <c r="J178" i="97"/>
  <c r="K179" i="97"/>
  <c r="E179" i="97"/>
  <c r="C179" i="97"/>
  <c r="Q179" i="97" s="1"/>
  <c r="G178" i="93"/>
  <c r="S178" i="93"/>
  <c r="B179" i="93"/>
  <c r="E179" i="93" s="1"/>
  <c r="J178" i="93"/>
  <c r="R179" i="97" l="1"/>
  <c r="D179" i="97"/>
  <c r="F179" i="97"/>
  <c r="L179" i="97"/>
  <c r="C179" i="93"/>
  <c r="Q179" i="93" s="1"/>
  <c r="R179" i="93" s="1"/>
  <c r="K179" i="93"/>
  <c r="J179" i="97" l="1"/>
  <c r="B180" i="97"/>
  <c r="G179" i="97"/>
  <c r="S179" i="97"/>
  <c r="D179" i="93"/>
  <c r="F179" i="93"/>
  <c r="L179" i="93"/>
  <c r="C180" i="97" l="1"/>
  <c r="Q180" i="97" s="1"/>
  <c r="K180" i="97"/>
  <c r="E180" i="97"/>
  <c r="G179" i="93"/>
  <c r="J179" i="93"/>
  <c r="B180" i="93"/>
  <c r="E180" i="93" s="1"/>
  <c r="S179" i="93"/>
  <c r="R180" i="97" l="1"/>
  <c r="L180" i="97"/>
  <c r="F180" i="97"/>
  <c r="D180" i="97"/>
  <c r="C180" i="93"/>
  <c r="Q180" i="93" s="1"/>
  <c r="R180" i="93" s="1"/>
  <c r="K180" i="93"/>
  <c r="J180" i="97" l="1"/>
  <c r="B181" i="97"/>
  <c r="S180" i="97"/>
  <c r="G180" i="97"/>
  <c r="D180" i="93"/>
  <c r="F180" i="93"/>
  <c r="L180" i="93"/>
  <c r="E181" i="97" l="1"/>
  <c r="C181" i="97"/>
  <c r="Q181" i="97" s="1"/>
  <c r="K181" i="97"/>
  <c r="G180" i="93"/>
  <c r="S180" i="93"/>
  <c r="B181" i="93"/>
  <c r="E181" i="93" s="1"/>
  <c r="J180" i="93"/>
  <c r="R181" i="97" l="1"/>
  <c r="D181" i="97"/>
  <c r="F181" i="97"/>
  <c r="L181" i="97"/>
  <c r="C181" i="93"/>
  <c r="Q181" i="93" s="1"/>
  <c r="K181" i="93"/>
  <c r="B183" i="97" l="1"/>
  <c r="G181" i="97"/>
  <c r="S181" i="97"/>
  <c r="J181" i="97"/>
  <c r="R181" i="93"/>
  <c r="D181" i="93"/>
  <c r="L181" i="93"/>
  <c r="F181" i="93"/>
  <c r="K183" i="97" l="1"/>
  <c r="E183" i="97"/>
  <c r="C183" i="97"/>
  <c r="Q183" i="97" s="1"/>
  <c r="G181" i="93"/>
  <c r="S181" i="93"/>
  <c r="J181" i="93"/>
  <c r="R183" i="97" l="1"/>
  <c r="L183" i="97"/>
  <c r="F183" i="97"/>
  <c r="D183" i="97"/>
  <c r="B183" i="93"/>
  <c r="J183" i="97" l="1"/>
  <c r="B184" i="97"/>
  <c r="G183" i="97"/>
  <c r="S183" i="97"/>
  <c r="K183" i="93"/>
  <c r="E183" i="93"/>
  <c r="C183" i="93"/>
  <c r="E184" i="97" l="1"/>
  <c r="C184" i="97"/>
  <c r="Q184" i="97" s="1"/>
  <c r="K184" i="97"/>
  <c r="Q183" i="93"/>
  <c r="R183" i="93" s="1"/>
  <c r="D183" i="93"/>
  <c r="F183" i="93"/>
  <c r="L183" i="93"/>
  <c r="R184" i="97" l="1"/>
  <c r="D184" i="97"/>
  <c r="L184" i="97"/>
  <c r="F184" i="97"/>
  <c r="G183" i="93"/>
  <c r="B184" i="93"/>
  <c r="E184" i="93" s="1"/>
  <c r="S183" i="93"/>
  <c r="J183" i="93"/>
  <c r="S184" i="97" l="1"/>
  <c r="G184" i="97"/>
  <c r="B185" i="97"/>
  <c r="J184" i="97"/>
  <c r="C184" i="93"/>
  <c r="Q184" i="93" s="1"/>
  <c r="R184" i="93" s="1"/>
  <c r="K184" i="93"/>
  <c r="E185" i="97" l="1"/>
  <c r="K185" i="97"/>
  <c r="C185" i="97"/>
  <c r="Q185" i="97" s="1"/>
  <c r="D184" i="93"/>
  <c r="S184" i="93" s="1"/>
  <c r="F184" i="93"/>
  <c r="L184" i="93"/>
  <c r="B185" i="93" l="1"/>
  <c r="E185" i="93" s="1"/>
  <c r="R185" i="97"/>
  <c r="D185" i="97"/>
  <c r="G184" i="93"/>
  <c r="J184" i="93"/>
  <c r="F185" i="97"/>
  <c r="L185" i="97"/>
  <c r="C185" i="93"/>
  <c r="Q185" i="93" s="1"/>
  <c r="R185" i="93" s="1"/>
  <c r="K185" i="93"/>
  <c r="J185" i="97" l="1"/>
  <c r="B186" i="97"/>
  <c r="G185" i="97"/>
  <c r="S185" i="97"/>
  <c r="D185" i="93"/>
  <c r="S185" i="93" s="1"/>
  <c r="B186" i="93"/>
  <c r="E186" i="93" s="1"/>
  <c r="F185" i="93"/>
  <c r="L185" i="93"/>
  <c r="J185" i="93" l="1"/>
  <c r="C186" i="97"/>
  <c r="Q186" i="97" s="1"/>
  <c r="K186" i="97"/>
  <c r="E186" i="97"/>
  <c r="G185" i="93"/>
  <c r="C186" i="93"/>
  <c r="Q186" i="93" s="1"/>
  <c r="R186" i="93" s="1"/>
  <c r="K186" i="93"/>
  <c r="L186" i="97" l="1"/>
  <c r="F186" i="97"/>
  <c r="D186" i="97"/>
  <c r="R186" i="97"/>
  <c r="D186" i="93"/>
  <c r="B188" i="93" s="1"/>
  <c r="E188" i="93" s="1"/>
  <c r="J186" i="93"/>
  <c r="S186" i="93"/>
  <c r="F186" i="93"/>
  <c r="L186" i="93"/>
  <c r="J186" i="97" l="1"/>
  <c r="B188" i="97"/>
  <c r="G186" i="97"/>
  <c r="S186" i="97"/>
  <c r="G186" i="93"/>
  <c r="C188" i="93"/>
  <c r="Q188" i="93" s="1"/>
  <c r="R188" i="93" s="1"/>
  <c r="K188" i="93"/>
  <c r="E188" i="97" l="1"/>
  <c r="C188" i="97"/>
  <c r="Q188" i="97" s="1"/>
  <c r="K188" i="97"/>
  <c r="D188" i="93"/>
  <c r="B189" i="93" s="1"/>
  <c r="F188" i="93"/>
  <c r="L188" i="93"/>
  <c r="C189" i="93" l="1"/>
  <c r="Q189" i="93" s="1"/>
  <c r="R189" i="93" s="1"/>
  <c r="E189" i="93"/>
  <c r="F189" i="93" s="1"/>
  <c r="R188" i="97"/>
  <c r="D188" i="97"/>
  <c r="J188" i="93"/>
  <c r="F188" i="97"/>
  <c r="L188" i="97"/>
  <c r="K189" i="93"/>
  <c r="S188" i="93"/>
  <c r="G188" i="93"/>
  <c r="D189" i="93"/>
  <c r="G189" i="93" l="1"/>
  <c r="L189" i="93"/>
  <c r="S188" i="97"/>
  <c r="J188" i="97"/>
  <c r="G188" i="97"/>
  <c r="B189" i="97"/>
  <c r="B190" i="93"/>
  <c r="E190" i="93" s="1"/>
  <c r="F190" i="93" s="1"/>
  <c r="S189" i="93"/>
  <c r="J189" i="93"/>
  <c r="K190" i="93" l="1"/>
  <c r="C190" i="93"/>
  <c r="Q190" i="93" s="1"/>
  <c r="R190" i="93" s="1"/>
  <c r="K189" i="97"/>
  <c r="E189" i="97"/>
  <c r="C189" i="97"/>
  <c r="Q189" i="97" s="1"/>
  <c r="L190" i="93"/>
  <c r="D190" i="93" l="1"/>
  <c r="G190" i="93" s="1"/>
  <c r="S190" i="93"/>
  <c r="J190" i="93"/>
  <c r="B191" i="93"/>
  <c r="E191" i="93" s="1"/>
  <c r="F191" i="93" s="1"/>
  <c r="R189" i="97"/>
  <c r="D189" i="97"/>
  <c r="F189" i="97"/>
  <c r="L189" i="97"/>
  <c r="C191" i="93" l="1"/>
  <c r="Q191" i="93" s="1"/>
  <c r="R191" i="93" s="1"/>
  <c r="K191" i="93"/>
  <c r="J189" i="97"/>
  <c r="B190" i="97"/>
  <c r="G189" i="97"/>
  <c r="S189" i="97"/>
  <c r="L191" i="93"/>
  <c r="D191" i="93" l="1"/>
  <c r="C190" i="97"/>
  <c r="Q190" i="97" s="1"/>
  <c r="K190" i="97"/>
  <c r="E190" i="97"/>
  <c r="J191" i="93"/>
  <c r="B193" i="93"/>
  <c r="G191" i="93" l="1"/>
  <c r="S191" i="93"/>
  <c r="L190" i="97"/>
  <c r="F190" i="97"/>
  <c r="R190" i="97"/>
  <c r="E193" i="93"/>
  <c r="L193" i="93" s="1"/>
  <c r="D190" i="97"/>
  <c r="C193" i="93"/>
  <c r="Q193" i="93" s="1"/>
  <c r="K193" i="93"/>
  <c r="F193" i="93" l="1"/>
  <c r="J190" i="97"/>
  <c r="B191" i="97"/>
  <c r="S190" i="97"/>
  <c r="G190" i="97"/>
  <c r="R193" i="93"/>
  <c r="D193" i="93"/>
  <c r="G193" i="93" s="1"/>
  <c r="E191" i="97" l="1"/>
  <c r="C191" i="97"/>
  <c r="Q191" i="97" s="1"/>
  <c r="K191" i="97"/>
  <c r="S193" i="93"/>
  <c r="O193" i="93"/>
  <c r="B194" i="93" s="1"/>
  <c r="J193" i="93"/>
  <c r="R191" i="97" l="1"/>
  <c r="D191" i="97"/>
  <c r="E194" i="93"/>
  <c r="F194" i="93" s="1"/>
  <c r="F191" i="97"/>
  <c r="L191" i="97"/>
  <c r="C194" i="93"/>
  <c r="Q194" i="93" s="1"/>
  <c r="L194" i="93"/>
  <c r="K194" i="93"/>
  <c r="B193" i="97" l="1"/>
  <c r="G191" i="97"/>
  <c r="S191" i="97"/>
  <c r="J191" i="97"/>
  <c r="D194" i="93"/>
  <c r="G194" i="93" s="1"/>
  <c r="R194" i="93"/>
  <c r="S194" i="93" l="1"/>
  <c r="O194" i="93"/>
  <c r="B195" i="93" s="1"/>
  <c r="C195" i="93" s="1"/>
  <c r="Q195" i="93" s="1"/>
  <c r="J194" i="93"/>
  <c r="K193" i="97"/>
  <c r="C193" i="97"/>
  <c r="Q193" i="97" s="1"/>
  <c r="E193" i="97"/>
  <c r="D193" i="97" l="1"/>
  <c r="J193" i="97" s="1"/>
  <c r="O193" i="97"/>
  <c r="R193" i="97"/>
  <c r="K195" i="93"/>
  <c r="E195" i="93"/>
  <c r="L195" i="93" s="1"/>
  <c r="L193" i="97"/>
  <c r="F193" i="97"/>
  <c r="G193" i="97" s="1"/>
  <c r="D195" i="93"/>
  <c r="R195" i="93"/>
  <c r="S193" i="97" l="1"/>
  <c r="O195" i="93"/>
  <c r="B196" i="93" s="1"/>
  <c r="J195" i="93"/>
  <c r="S195" i="93"/>
  <c r="F195" i="93"/>
  <c r="G195" i="93" s="1"/>
  <c r="B194" i="97"/>
  <c r="K196" i="93"/>
  <c r="C194" i="97" l="1"/>
  <c r="Q194" i="97" s="1"/>
  <c r="K194" i="97"/>
  <c r="E194" i="97"/>
  <c r="E196" i="93"/>
  <c r="L196" i="93" s="1"/>
  <c r="C196" i="93"/>
  <c r="Q196" i="93" s="1"/>
  <c r="R196" i="93" s="1"/>
  <c r="F196" i="93" l="1"/>
  <c r="L194" i="97"/>
  <c r="F194" i="97"/>
  <c r="R194" i="97"/>
  <c r="D196" i="93"/>
  <c r="D194" i="97"/>
  <c r="G196" i="93" l="1"/>
  <c r="O196" i="93"/>
  <c r="P196" i="93" s="1"/>
  <c r="O194" i="97"/>
  <c r="B195" i="97" s="1"/>
  <c r="J194" i="97"/>
  <c r="G194" i="97"/>
  <c r="S194" i="97"/>
  <c r="J196" i="93"/>
  <c r="S196" i="93"/>
  <c r="B198" i="93" l="1"/>
  <c r="K198" i="93"/>
  <c r="E198" i="93"/>
  <c r="C198" i="93"/>
  <c r="Q198" i="93" s="1"/>
  <c r="R198" i="93" s="1"/>
  <c r="E195" i="97"/>
  <c r="C195" i="97"/>
  <c r="Q195" i="97" s="1"/>
  <c r="K195" i="97"/>
  <c r="D198" i="93" l="1"/>
  <c r="R195" i="97"/>
  <c r="J198" i="93"/>
  <c r="F195" i="97"/>
  <c r="L195" i="97"/>
  <c r="F198" i="93"/>
  <c r="L198" i="93"/>
  <c r="G198" i="93"/>
  <c r="D195" i="97"/>
  <c r="S198" i="93" l="1"/>
  <c r="O198" i="93"/>
  <c r="B199" i="93" s="1"/>
  <c r="S195" i="97"/>
  <c r="O195" i="97"/>
  <c r="B196" i="97" s="1"/>
  <c r="J195" i="97"/>
  <c r="G195" i="97"/>
  <c r="E199" i="93" l="1"/>
  <c r="C199" i="93"/>
  <c r="K199" i="93"/>
  <c r="E196" i="97"/>
  <c r="K196" i="97"/>
  <c r="C196" i="97"/>
  <c r="Q196" i="97" s="1"/>
  <c r="Q199" i="93" l="1"/>
  <c r="R199" i="93" s="1"/>
  <c r="D199" i="93"/>
  <c r="F199" i="93"/>
  <c r="G199" i="93" s="1"/>
  <c r="L199" i="93"/>
  <c r="R196" i="97"/>
  <c r="D196" i="97"/>
  <c r="F196" i="97"/>
  <c r="L196" i="97"/>
  <c r="S199" i="93" l="1"/>
  <c r="O199" i="93"/>
  <c r="B200" i="93" s="1"/>
  <c r="J199" i="93"/>
  <c r="J196" i="97"/>
  <c r="S196" i="97"/>
  <c r="G196" i="97"/>
  <c r="O196" i="97"/>
  <c r="P196" i="97" s="1"/>
  <c r="E200" i="93" l="1"/>
  <c r="C200" i="93"/>
  <c r="Q200" i="93" s="1"/>
  <c r="R200" i="93" s="1"/>
  <c r="K200" i="93"/>
  <c r="B198" i="97"/>
  <c r="D200" i="93" l="1"/>
  <c r="F200" i="93"/>
  <c r="G200" i="93" s="1"/>
  <c r="L200" i="93"/>
  <c r="K198" i="97"/>
  <c r="E198" i="97"/>
  <c r="C198" i="97"/>
  <c r="Q198" i="97" s="1"/>
  <c r="J200" i="93" l="1"/>
  <c r="S200" i="93"/>
  <c r="O200" i="93"/>
  <c r="B201" i="93" s="1"/>
  <c r="D198" i="97"/>
  <c r="F198" i="97"/>
  <c r="L198" i="97"/>
  <c r="R198" i="97"/>
  <c r="E201" i="93" l="1"/>
  <c r="K201" i="93"/>
  <c r="C201" i="93"/>
  <c r="Q201" i="93" s="1"/>
  <c r="R201" i="93" s="1"/>
  <c r="J198" i="97"/>
  <c r="G198" i="97"/>
  <c r="S198" i="97"/>
  <c r="O198" i="97"/>
  <c r="D201" i="93" l="1"/>
  <c r="O201" i="93"/>
  <c r="P201" i="93" s="1"/>
  <c r="J201" i="93"/>
  <c r="S201" i="93"/>
  <c r="F201" i="93"/>
  <c r="G201" i="93" s="1"/>
  <c r="L201" i="93"/>
  <c r="B199" i="97"/>
  <c r="B203" i="93" l="1"/>
  <c r="E203" i="93"/>
  <c r="C203" i="93"/>
  <c r="Q203" i="93" s="1"/>
  <c r="R203" i="93" s="1"/>
  <c r="K203" i="93"/>
  <c r="C199" i="97"/>
  <c r="Q199" i="97" s="1"/>
  <c r="K199" i="97"/>
  <c r="E199" i="97"/>
  <c r="D203" i="93" l="1"/>
  <c r="D199" i="97"/>
  <c r="O203" i="93"/>
  <c r="B204" i="93" s="1"/>
  <c r="S203" i="93"/>
  <c r="J203" i="93"/>
  <c r="F203" i="93"/>
  <c r="G203" i="93" s="1"/>
  <c r="L203" i="93"/>
  <c r="L199" i="97"/>
  <c r="F199" i="97"/>
  <c r="O199" i="97"/>
  <c r="B200" i="97" s="1"/>
  <c r="J199" i="97"/>
  <c r="S199" i="97"/>
  <c r="R199" i="97"/>
  <c r="G199" i="97" l="1"/>
  <c r="E204" i="93"/>
  <c r="C204" i="93"/>
  <c r="K204" i="93"/>
  <c r="E200" i="97"/>
  <c r="C200" i="97"/>
  <c r="Q200" i="97" s="1"/>
  <c r="K200" i="97"/>
  <c r="Q204" i="93" l="1"/>
  <c r="R204" i="93" s="1"/>
  <c r="D204" i="93"/>
  <c r="F204" i="93"/>
  <c r="L204" i="93"/>
  <c r="R200" i="97"/>
  <c r="D200" i="97"/>
  <c r="L200" i="97"/>
  <c r="F200" i="97"/>
  <c r="S204" i="93" l="1"/>
  <c r="J204" i="93"/>
  <c r="G204" i="93"/>
  <c r="O204" i="93"/>
  <c r="B205" i="93" s="1"/>
  <c r="O200" i="97"/>
  <c r="B201" i="97" s="1"/>
  <c r="S200" i="97"/>
  <c r="J200" i="97"/>
  <c r="G200" i="97"/>
  <c r="E205" i="93" l="1"/>
  <c r="C205" i="93"/>
  <c r="Q205" i="93" s="1"/>
  <c r="R205" i="93" s="1"/>
  <c r="K205" i="93"/>
  <c r="E201" i="97"/>
  <c r="C201" i="97"/>
  <c r="Q201" i="97" s="1"/>
  <c r="K201" i="97"/>
  <c r="D205" i="93" l="1"/>
  <c r="S205" i="93"/>
  <c r="J205" i="93"/>
  <c r="O205" i="93"/>
  <c r="B206" i="93" s="1"/>
  <c r="F205" i="93"/>
  <c r="G205" i="93" s="1"/>
  <c r="L205" i="93"/>
  <c r="R201" i="97"/>
  <c r="D201" i="97"/>
  <c r="F201" i="97"/>
  <c r="L201" i="97"/>
  <c r="E206" i="93" l="1"/>
  <c r="K206" i="93"/>
  <c r="C206" i="93"/>
  <c r="Q206" i="93" s="1"/>
  <c r="R206" i="93" s="1"/>
  <c r="S201" i="97"/>
  <c r="G201" i="97"/>
  <c r="O201" i="97"/>
  <c r="P201" i="97" s="1"/>
  <c r="J201" i="97"/>
  <c r="F206" i="93" l="1"/>
  <c r="L206" i="93"/>
  <c r="D206" i="93"/>
  <c r="B203" i="97"/>
  <c r="E203" i="97" s="1"/>
  <c r="C203" i="97" l="1"/>
  <c r="Q203" i="97" s="1"/>
  <c r="K203" i="97"/>
  <c r="G206" i="93"/>
  <c r="O206" i="93"/>
  <c r="S206" i="93"/>
  <c r="J206" i="93"/>
  <c r="D203" i="97"/>
  <c r="R203" i="97"/>
  <c r="F203" i="97"/>
  <c r="L203" i="97"/>
  <c r="P206" i="93" l="1"/>
  <c r="B208" i="93"/>
  <c r="J203" i="97"/>
  <c r="G203" i="97"/>
  <c r="S203" i="97"/>
  <c r="O203" i="97"/>
  <c r="E208" i="93" l="1"/>
  <c r="C208" i="93"/>
  <c r="K208" i="93"/>
  <c r="B204" i="97"/>
  <c r="Q208" i="93" l="1"/>
  <c r="R208" i="93" s="1"/>
  <c r="D208" i="93"/>
  <c r="L208" i="93"/>
  <c r="F208" i="93"/>
  <c r="K204" i="97"/>
  <c r="C204" i="97"/>
  <c r="Q204" i="97" s="1"/>
  <c r="E204" i="97"/>
  <c r="J208" i="93" l="1"/>
  <c r="G208" i="93"/>
  <c r="S208" i="93"/>
  <c r="O208" i="93"/>
  <c r="B209" i="93" s="1"/>
  <c r="D204" i="97"/>
  <c r="R204" i="97"/>
  <c r="L204" i="97"/>
  <c r="F204" i="97"/>
  <c r="E209" i="93" l="1"/>
  <c r="K209" i="93"/>
  <c r="C209" i="93"/>
  <c r="Q209" i="93" s="1"/>
  <c r="R209" i="93" s="1"/>
  <c r="J204" i="97"/>
  <c r="G204" i="97"/>
  <c r="S204" i="97"/>
  <c r="O204" i="97"/>
  <c r="D209" i="93" l="1"/>
  <c r="F209" i="93"/>
  <c r="L209" i="93"/>
  <c r="B205" i="97"/>
  <c r="G209" i="93" l="1"/>
  <c r="O209" i="93"/>
  <c r="B210" i="93" s="1"/>
  <c r="S209" i="93"/>
  <c r="J209" i="93"/>
  <c r="C205" i="97"/>
  <c r="Q205" i="97" s="1"/>
  <c r="K205" i="97"/>
  <c r="E205" i="97"/>
  <c r="E210" i="93" l="1"/>
  <c r="C210" i="93"/>
  <c r="K210" i="93"/>
  <c r="L205" i="97"/>
  <c r="F205" i="97"/>
  <c r="R205" i="97"/>
  <c r="D205" i="97"/>
  <c r="Q210" i="93" l="1"/>
  <c r="R210" i="93" s="1"/>
  <c r="D210" i="93"/>
  <c r="F210" i="93"/>
  <c r="G210" i="93" s="1"/>
  <c r="L210" i="93"/>
  <c r="O205" i="97"/>
  <c r="B206" i="97" s="1"/>
  <c r="J205" i="97"/>
  <c r="G205" i="97"/>
  <c r="S205" i="97"/>
  <c r="S210" i="93" l="1"/>
  <c r="O210" i="93"/>
  <c r="B211" i="93" s="1"/>
  <c r="J210" i="93"/>
  <c r="E206" i="97"/>
  <c r="C206" i="97"/>
  <c r="Q206" i="97" s="1"/>
  <c r="K206" i="97"/>
  <c r="E211" i="93" l="1"/>
  <c r="K211" i="93"/>
  <c r="C211" i="93"/>
  <c r="Q211" i="93" s="1"/>
  <c r="R211" i="93" s="1"/>
  <c r="R206" i="97"/>
  <c r="D206" i="97"/>
  <c r="F206" i="97"/>
  <c r="L206" i="97"/>
  <c r="D211" i="93" l="1"/>
  <c r="O211" i="93" s="1"/>
  <c r="P211" i="93" s="1"/>
  <c r="S211" i="93"/>
  <c r="J211" i="93"/>
  <c r="F211" i="93"/>
  <c r="G211" i="93" s="1"/>
  <c r="L211" i="93"/>
  <c r="O206" i="97"/>
  <c r="P206" i="97" s="1"/>
  <c r="S206" i="97"/>
  <c r="J206" i="97"/>
  <c r="G206" i="97"/>
  <c r="B213" i="93" l="1"/>
  <c r="E213" i="93" s="1"/>
  <c r="B208" i="97"/>
  <c r="K208" i="97" s="1"/>
  <c r="C213" i="93"/>
  <c r="Q213" i="93" s="1"/>
  <c r="R213" i="93" s="1"/>
  <c r="F213" i="93"/>
  <c r="L213" i="93"/>
  <c r="C208" i="97" l="1"/>
  <c r="Q208" i="97" s="1"/>
  <c r="E208" i="97"/>
  <c r="F208" i="97" s="1"/>
  <c r="K213" i="93"/>
  <c r="D213" i="93"/>
  <c r="G213" i="93"/>
  <c r="D208" i="97"/>
  <c r="R208" i="97"/>
  <c r="L208" i="97"/>
  <c r="S213" i="93" l="1"/>
  <c r="J213" i="93"/>
  <c r="O213" i="93"/>
  <c r="B214" i="93" s="1"/>
  <c r="O208" i="97"/>
  <c r="B209" i="97" s="1"/>
  <c r="J208" i="97"/>
  <c r="G208" i="97"/>
  <c r="S208" i="97"/>
  <c r="E214" i="93" l="1"/>
  <c r="C214" i="93"/>
  <c r="Q214" i="93" s="1"/>
  <c r="R214" i="93" s="1"/>
  <c r="K214" i="93"/>
  <c r="E209" i="97"/>
  <c r="C209" i="97"/>
  <c r="Q209" i="97" s="1"/>
  <c r="K209" i="97"/>
  <c r="F214" i="93" l="1"/>
  <c r="L214" i="93"/>
  <c r="D214" i="93"/>
  <c r="D209" i="97"/>
  <c r="R209" i="97"/>
  <c r="L209" i="97"/>
  <c r="F209" i="97"/>
  <c r="S214" i="93" l="1"/>
  <c r="O214" i="93"/>
  <c r="B215" i="93" s="1"/>
  <c r="J214" i="93"/>
  <c r="G214" i="93"/>
  <c r="O209" i="97"/>
  <c r="B210" i="97" s="1"/>
  <c r="J209" i="97"/>
  <c r="S209" i="97"/>
  <c r="G209" i="97"/>
  <c r="E215" i="93" l="1"/>
  <c r="K215" i="93"/>
  <c r="C215" i="93"/>
  <c r="Q215" i="93" s="1"/>
  <c r="R215" i="93" s="1"/>
  <c r="E210" i="97"/>
  <c r="C210" i="97"/>
  <c r="Q210" i="97" s="1"/>
  <c r="K210" i="97"/>
  <c r="D215" i="93" l="1"/>
  <c r="F215" i="93"/>
  <c r="L215" i="93"/>
  <c r="R210" i="97"/>
  <c r="D210" i="97"/>
  <c r="F210" i="97"/>
  <c r="L210" i="97"/>
  <c r="S215" i="93" l="1"/>
  <c r="O215" i="93"/>
  <c r="B216" i="93" s="1"/>
  <c r="J215" i="93"/>
  <c r="G215" i="93"/>
  <c r="G210" i="97"/>
  <c r="S210" i="97"/>
  <c r="O210" i="97"/>
  <c r="B211" i="97" s="1"/>
  <c r="J210" i="97"/>
  <c r="E216" i="93" l="1"/>
  <c r="K216" i="93"/>
  <c r="C216" i="93"/>
  <c r="Q216" i="93" s="1"/>
  <c r="R216" i="93" s="1"/>
  <c r="K211" i="97"/>
  <c r="E211" i="97"/>
  <c r="C211" i="97"/>
  <c r="Q211" i="97" s="1"/>
  <c r="D216" i="93" l="1"/>
  <c r="L216" i="93"/>
  <c r="F216" i="93"/>
  <c r="R211" i="97"/>
  <c r="D211" i="97"/>
  <c r="F211" i="97"/>
  <c r="L211" i="97"/>
  <c r="S216" i="93" l="1"/>
  <c r="O216" i="93"/>
  <c r="J216" i="93"/>
  <c r="G216" i="93"/>
  <c r="J211" i="97"/>
  <c r="S211" i="97"/>
  <c r="G211" i="97"/>
  <c r="O211" i="97"/>
  <c r="P211" i="97" s="1"/>
  <c r="P216" i="93" l="1"/>
  <c r="B218" i="93"/>
  <c r="B213" i="97"/>
  <c r="E218" i="93" l="1"/>
  <c r="C218" i="93"/>
  <c r="K218" i="93"/>
  <c r="K213" i="97"/>
  <c r="E213" i="97"/>
  <c r="C213" i="97"/>
  <c r="Q213" i="97" s="1"/>
  <c r="Q218" i="93" l="1"/>
  <c r="R218" i="93" s="1"/>
  <c r="D218" i="93"/>
  <c r="L218" i="93"/>
  <c r="F218" i="93"/>
  <c r="R213" i="97"/>
  <c r="L213" i="97"/>
  <c r="F213" i="97"/>
  <c r="D213" i="97"/>
  <c r="J218" i="93" l="1"/>
  <c r="O218" i="93"/>
  <c r="B219" i="93" s="1"/>
  <c r="S218" i="93"/>
  <c r="G218" i="93"/>
  <c r="J213" i="97"/>
  <c r="G213" i="97"/>
  <c r="S213" i="97"/>
  <c r="O213" i="97"/>
  <c r="E219" i="93" l="1"/>
  <c r="K219" i="93"/>
  <c r="C219" i="93"/>
  <c r="Q219" i="93" s="1"/>
  <c r="R219" i="93" s="1"/>
  <c r="B214" i="97"/>
  <c r="D219" i="93" l="1"/>
  <c r="F219" i="93"/>
  <c r="L219" i="93"/>
  <c r="C214" i="97"/>
  <c r="Q214" i="97" s="1"/>
  <c r="K214" i="97"/>
  <c r="E214" i="97"/>
  <c r="J219" i="93" l="1"/>
  <c r="O219" i="93"/>
  <c r="B220" i="93" s="1"/>
  <c r="G219" i="93"/>
  <c r="S219" i="93"/>
  <c r="R214" i="97"/>
  <c r="L214" i="97"/>
  <c r="F214" i="97"/>
  <c r="D214" i="97"/>
  <c r="E220" i="93" l="1"/>
  <c r="C220" i="93"/>
  <c r="K220" i="93"/>
  <c r="O214" i="97"/>
  <c r="B215" i="97" s="1"/>
  <c r="J214" i="97"/>
  <c r="G214" i="97"/>
  <c r="S214" i="97"/>
  <c r="Q220" i="93" l="1"/>
  <c r="R220" i="93" s="1"/>
  <c r="D220" i="93"/>
  <c r="F220" i="93"/>
  <c r="G220" i="93" s="1"/>
  <c r="L220" i="93"/>
  <c r="E215" i="97"/>
  <c r="C215" i="97"/>
  <c r="Q215" i="97" s="1"/>
  <c r="K215" i="97"/>
  <c r="O220" i="93" l="1"/>
  <c r="B221" i="93" s="1"/>
  <c r="S220" i="93"/>
  <c r="J220" i="93"/>
  <c r="R215" i="97"/>
  <c r="D215" i="97"/>
  <c r="F215" i="97"/>
  <c r="L215" i="97"/>
  <c r="E221" i="93" l="1"/>
  <c r="K221" i="93"/>
  <c r="C221" i="93"/>
  <c r="Q221" i="93" s="1"/>
  <c r="R221" i="93" s="1"/>
  <c r="S215" i="97"/>
  <c r="O215" i="97"/>
  <c r="B216" i="97" s="1"/>
  <c r="J215" i="97"/>
  <c r="G215" i="97"/>
  <c r="D221" i="93" l="1"/>
  <c r="L221" i="93"/>
  <c r="F221" i="93"/>
  <c r="E216" i="97"/>
  <c r="C216" i="97"/>
  <c r="Q216" i="97" s="1"/>
  <c r="K216" i="97"/>
  <c r="S221" i="93" l="1"/>
  <c r="J221" i="93"/>
  <c r="O221" i="93"/>
  <c r="P221" i="93" s="1"/>
  <c r="G221" i="93"/>
  <c r="R216" i="97"/>
  <c r="D216" i="97"/>
  <c r="F216" i="97"/>
  <c r="L216" i="97"/>
  <c r="B223" i="93" l="1"/>
  <c r="J216" i="97"/>
  <c r="S216" i="97"/>
  <c r="G216" i="97"/>
  <c r="O216" i="97"/>
  <c r="P216" i="97" s="1"/>
  <c r="E223" i="93" l="1"/>
  <c r="K223" i="93"/>
  <c r="C223" i="93"/>
  <c r="Q223" i="93" s="1"/>
  <c r="R223" i="93" s="1"/>
  <c r="B218" i="97"/>
  <c r="D223" i="93" l="1"/>
  <c r="F223" i="93"/>
  <c r="G223" i="93" s="1"/>
  <c r="L223" i="93"/>
  <c r="K218" i="97"/>
  <c r="E218" i="97"/>
  <c r="C218" i="97"/>
  <c r="Q218" i="97" s="1"/>
  <c r="J223" i="93" l="1"/>
  <c r="S223" i="93"/>
  <c r="O223" i="93"/>
  <c r="B224" i="93" s="1"/>
  <c r="R218" i="97"/>
  <c r="D218" i="97"/>
  <c r="F218" i="97"/>
  <c r="L218" i="97"/>
  <c r="E224" i="93" l="1"/>
  <c r="K224" i="93"/>
  <c r="C224" i="93"/>
  <c r="Q224" i="93" s="1"/>
  <c r="R224" i="93" s="1"/>
  <c r="J218" i="97"/>
  <c r="G218" i="97"/>
  <c r="S218" i="97"/>
  <c r="O218" i="97"/>
  <c r="D224" i="93" l="1"/>
  <c r="L224" i="93"/>
  <c r="F224" i="93"/>
  <c r="B219" i="97"/>
  <c r="J224" i="93" l="1"/>
  <c r="G224" i="93"/>
  <c r="O224" i="93"/>
  <c r="B225" i="93" s="1"/>
  <c r="S224" i="93"/>
  <c r="C219" i="97"/>
  <c r="Q219" i="97" s="1"/>
  <c r="K219" i="97"/>
  <c r="E219" i="97"/>
  <c r="D219" i="97" l="1"/>
  <c r="E225" i="93"/>
  <c r="C225" i="93"/>
  <c r="Q225" i="93" s="1"/>
  <c r="R225" i="93" s="1"/>
  <c r="K225" i="93"/>
  <c r="O219" i="97"/>
  <c r="B220" i="97" s="1"/>
  <c r="J219" i="97"/>
  <c r="S219" i="97"/>
  <c r="L219" i="97"/>
  <c r="F219" i="97"/>
  <c r="G219" i="97" s="1"/>
  <c r="R219" i="97"/>
  <c r="D225" i="93" l="1"/>
  <c r="J225" i="93"/>
  <c r="O225" i="93"/>
  <c r="B226" i="93" s="1"/>
  <c r="S225" i="93"/>
  <c r="F225" i="93"/>
  <c r="G225" i="93" s="1"/>
  <c r="L225" i="93"/>
  <c r="E220" i="97"/>
  <c r="C220" i="97"/>
  <c r="Q220" i="97" s="1"/>
  <c r="K220" i="97"/>
  <c r="E226" i="93" l="1"/>
  <c r="C226" i="93"/>
  <c r="Q226" i="93" s="1"/>
  <c r="R226" i="93" s="1"/>
  <c r="K226" i="93"/>
  <c r="R220" i="97"/>
  <c r="D220" i="97"/>
  <c r="L220" i="97"/>
  <c r="F220" i="97"/>
  <c r="D226" i="93" l="1"/>
  <c r="F226" i="93"/>
  <c r="L226" i="93"/>
  <c r="O220" i="97"/>
  <c r="B221" i="97" s="1"/>
  <c r="J220" i="97"/>
  <c r="S220" i="97"/>
  <c r="G220" i="97"/>
  <c r="G226" i="93" l="1"/>
  <c r="J226" i="93"/>
  <c r="O226" i="93"/>
  <c r="P226" i="93" s="1"/>
  <c r="S226" i="93"/>
  <c r="E221" i="97"/>
  <c r="C221" i="97"/>
  <c r="Q221" i="97" s="1"/>
  <c r="K221" i="97"/>
  <c r="B228" i="93" l="1"/>
  <c r="E228" i="93"/>
  <c r="K228" i="93"/>
  <c r="C228" i="93"/>
  <c r="D221" i="97"/>
  <c r="F221" i="97"/>
  <c r="L221" i="97"/>
  <c r="R221" i="97"/>
  <c r="Q228" i="93" l="1"/>
  <c r="R228" i="93" s="1"/>
  <c r="D228" i="93"/>
  <c r="F228" i="93"/>
  <c r="L228" i="93"/>
  <c r="S221" i="97"/>
  <c r="G221" i="97"/>
  <c r="O221" i="97"/>
  <c r="P221" i="97" s="1"/>
  <c r="J221" i="97"/>
  <c r="G228" i="93" l="1"/>
  <c r="O228" i="93"/>
  <c r="B229" i="93" s="1"/>
  <c r="J228" i="93"/>
  <c r="S228" i="93"/>
  <c r="B223" i="97"/>
  <c r="E223" i="97" s="1"/>
  <c r="C223" i="97"/>
  <c r="Q223" i="97" s="1"/>
  <c r="K223" i="97"/>
  <c r="E229" i="93" l="1"/>
  <c r="K229" i="93"/>
  <c r="C229" i="93"/>
  <c r="Q229" i="93" s="1"/>
  <c r="R229" i="93" s="1"/>
  <c r="R223" i="97"/>
  <c r="D223" i="97"/>
  <c r="F223" i="97"/>
  <c r="L223" i="97"/>
  <c r="D229" i="93" l="1"/>
  <c r="F229" i="93"/>
  <c r="G229" i="93" s="1"/>
  <c r="L229" i="93"/>
  <c r="J223" i="97"/>
  <c r="G223" i="97"/>
  <c r="S223" i="97"/>
  <c r="O223" i="97"/>
  <c r="S229" i="93" l="1"/>
  <c r="J229" i="93"/>
  <c r="O229" i="93"/>
  <c r="B230" i="93" s="1"/>
  <c r="B224" i="97"/>
  <c r="E230" i="93" l="1"/>
  <c r="C230" i="93"/>
  <c r="Q230" i="93" s="1"/>
  <c r="R230" i="93" s="1"/>
  <c r="K230" i="93"/>
  <c r="K224" i="97"/>
  <c r="E224" i="97"/>
  <c r="C224" i="97"/>
  <c r="Q224" i="97" s="1"/>
  <c r="D230" i="93" l="1"/>
  <c r="J230" i="93"/>
  <c r="S230" i="93"/>
  <c r="O230" i="93"/>
  <c r="B231" i="93" s="1"/>
  <c r="F230" i="93"/>
  <c r="G230" i="93" s="1"/>
  <c r="L230" i="93"/>
  <c r="R224" i="97"/>
  <c r="D224" i="97"/>
  <c r="L224" i="97"/>
  <c r="F224" i="97"/>
  <c r="E231" i="93" l="1"/>
  <c r="C231" i="93"/>
  <c r="Q231" i="93" s="1"/>
  <c r="R231" i="93" s="1"/>
  <c r="K231" i="93"/>
  <c r="J224" i="97"/>
  <c r="G224" i="97"/>
  <c r="S224" i="97"/>
  <c r="O224" i="97"/>
  <c r="D231" i="93" l="1"/>
  <c r="J231" i="93"/>
  <c r="S231" i="93"/>
  <c r="O231" i="93"/>
  <c r="P231" i="93" s="1"/>
  <c r="F231" i="93"/>
  <c r="G231" i="93" s="1"/>
  <c r="L231" i="93"/>
  <c r="B225" i="97"/>
  <c r="B233" i="93" l="1"/>
  <c r="E233" i="93" s="1"/>
  <c r="C233" i="93"/>
  <c r="Q233" i="93" s="1"/>
  <c r="R233" i="93" s="1"/>
  <c r="K233" i="93"/>
  <c r="C225" i="97"/>
  <c r="Q225" i="97" s="1"/>
  <c r="K225" i="97"/>
  <c r="E225" i="97"/>
  <c r="D233" i="93" l="1"/>
  <c r="J233" i="93" s="1"/>
  <c r="O233" i="93"/>
  <c r="B234" i="93" s="1"/>
  <c r="E234" i="93" s="1"/>
  <c r="S233" i="93"/>
  <c r="F233" i="93"/>
  <c r="G233" i="93" s="1"/>
  <c r="L233" i="93"/>
  <c r="L225" i="97"/>
  <c r="F225" i="97"/>
  <c r="R225" i="97"/>
  <c r="D225" i="97"/>
  <c r="K234" i="93" l="1"/>
  <c r="C234" i="93"/>
  <c r="Q234" i="93" s="1"/>
  <c r="R234" i="93" s="1"/>
  <c r="O225" i="97"/>
  <c r="B226" i="97" s="1"/>
  <c r="J225" i="97"/>
  <c r="G225" i="97"/>
  <c r="S225" i="97"/>
  <c r="F234" i="93"/>
  <c r="L234" i="93"/>
  <c r="D234" i="93" l="1"/>
  <c r="G234" i="93" s="1"/>
  <c r="E226" i="97"/>
  <c r="C226" i="97"/>
  <c r="Q226" i="97" s="1"/>
  <c r="K226" i="97"/>
  <c r="O234" i="93" l="1"/>
  <c r="B235" i="93" s="1"/>
  <c r="S234" i="93"/>
  <c r="J234" i="93"/>
  <c r="R226" i="97"/>
  <c r="D226" i="97"/>
  <c r="F226" i="97"/>
  <c r="L226" i="97"/>
  <c r="E235" i="93" l="1"/>
  <c r="K235" i="93"/>
  <c r="C235" i="93"/>
  <c r="O226" i="97"/>
  <c r="P226" i="97" s="1"/>
  <c r="S226" i="97"/>
  <c r="J226" i="97"/>
  <c r="G226" i="97"/>
  <c r="B228" i="97" l="1"/>
  <c r="E228" i="97" s="1"/>
  <c r="Q235" i="93"/>
  <c r="R235" i="93" s="1"/>
  <c r="D235" i="93"/>
  <c r="F235" i="93"/>
  <c r="G235" i="93" s="1"/>
  <c r="L235" i="93"/>
  <c r="C228" i="97" l="1"/>
  <c r="Q228" i="97" s="1"/>
  <c r="R228" i="97" s="1"/>
  <c r="K228" i="97"/>
  <c r="J235" i="93"/>
  <c r="O235" i="93"/>
  <c r="B236" i="93" s="1"/>
  <c r="S235" i="93"/>
  <c r="F228" i="97"/>
  <c r="L228" i="97"/>
  <c r="D228" i="97" l="1"/>
  <c r="G228" i="97" s="1"/>
  <c r="E236" i="93"/>
  <c r="C236" i="93"/>
  <c r="Q236" i="93" s="1"/>
  <c r="R236" i="93" s="1"/>
  <c r="K236" i="93"/>
  <c r="J228" i="97" l="1"/>
  <c r="O228" i="97"/>
  <c r="B229" i="97" s="1"/>
  <c r="E229" i="97" s="1"/>
  <c r="S228" i="97"/>
  <c r="D236" i="93"/>
  <c r="L236" i="93"/>
  <c r="F236" i="93"/>
  <c r="C229" i="97" l="1"/>
  <c r="Q229" i="97" s="1"/>
  <c r="R229" i="97" s="1"/>
  <c r="K229" i="97"/>
  <c r="S236" i="93"/>
  <c r="O236" i="93"/>
  <c r="P236" i="93" s="1"/>
  <c r="J236" i="93"/>
  <c r="G236" i="93"/>
  <c r="B238" i="93"/>
  <c r="F229" i="97"/>
  <c r="L229" i="97"/>
  <c r="D229" i="97" l="1"/>
  <c r="J229" i="97" s="1"/>
  <c r="E238" i="93"/>
  <c r="C238" i="93"/>
  <c r="Q238" i="93" s="1"/>
  <c r="R238" i="93" s="1"/>
  <c r="K238" i="93"/>
  <c r="O229" i="97" l="1"/>
  <c r="B230" i="97" s="1"/>
  <c r="S229" i="97"/>
  <c r="G229" i="97"/>
  <c r="D238" i="93"/>
  <c r="L238" i="93"/>
  <c r="F238" i="93"/>
  <c r="J238" i="93" l="1"/>
  <c r="O238" i="93"/>
  <c r="B239" i="93" s="1"/>
  <c r="G238" i="93"/>
  <c r="S238" i="93"/>
  <c r="C230" i="97"/>
  <c r="Q230" i="97" s="1"/>
  <c r="K230" i="97"/>
  <c r="E230" i="97"/>
  <c r="E239" i="93" l="1"/>
  <c r="C239" i="93"/>
  <c r="Q239" i="93" s="1"/>
  <c r="R239" i="93" s="1"/>
  <c r="K239" i="93"/>
  <c r="D230" i="97"/>
  <c r="O230" i="97" s="1"/>
  <c r="B231" i="97" s="1"/>
  <c r="L230" i="97"/>
  <c r="F230" i="97"/>
  <c r="R230" i="97"/>
  <c r="D239" i="93" l="1"/>
  <c r="J239" i="93"/>
  <c r="S239" i="93"/>
  <c r="O239" i="93"/>
  <c r="B240" i="93" s="1"/>
  <c r="L239" i="93"/>
  <c r="F239" i="93"/>
  <c r="G239" i="93" s="1"/>
  <c r="S230" i="97"/>
  <c r="J230" i="97"/>
  <c r="G230" i="97"/>
  <c r="E231" i="97"/>
  <c r="C231" i="97"/>
  <c r="Q231" i="97" s="1"/>
  <c r="K231" i="97"/>
  <c r="E240" i="93" l="1"/>
  <c r="K240" i="93"/>
  <c r="C240" i="93"/>
  <c r="Q240" i="93" s="1"/>
  <c r="R240" i="93" s="1"/>
  <c r="D231" i="97"/>
  <c r="R231" i="97"/>
  <c r="L231" i="97"/>
  <c r="F231" i="97"/>
  <c r="D240" i="93" l="1"/>
  <c r="F240" i="93"/>
  <c r="L240" i="93"/>
  <c r="O231" i="97"/>
  <c r="P231" i="97" s="1"/>
  <c r="J231" i="97"/>
  <c r="S231" i="97"/>
  <c r="G231" i="97"/>
  <c r="J240" i="93" l="1"/>
  <c r="O240" i="93"/>
  <c r="B241" i="93" s="1"/>
  <c r="G240" i="93"/>
  <c r="S240" i="93"/>
  <c r="B233" i="97"/>
  <c r="E233" i="97" s="1"/>
  <c r="E241" i="93" l="1"/>
  <c r="K241" i="93"/>
  <c r="C241" i="93"/>
  <c r="Q241" i="93" s="1"/>
  <c r="R241" i="93" s="1"/>
  <c r="K233" i="97"/>
  <c r="C233" i="97"/>
  <c r="Q233" i="97" s="1"/>
  <c r="R233" i="97" s="1"/>
  <c r="F233" i="97"/>
  <c r="L233" i="97"/>
  <c r="D241" i="93" l="1"/>
  <c r="L241" i="93"/>
  <c r="F241" i="93"/>
  <c r="G241" i="93" s="1"/>
  <c r="D233" i="97"/>
  <c r="S233" i="97" s="1"/>
  <c r="S241" i="93" l="1"/>
  <c r="O241" i="93"/>
  <c r="P241" i="93" s="1"/>
  <c r="J241" i="93"/>
  <c r="B243" i="93"/>
  <c r="G233" i="97"/>
  <c r="J233" i="97"/>
  <c r="O233" i="97"/>
  <c r="B234" i="97" s="1"/>
  <c r="E243" i="93" l="1"/>
  <c r="K243" i="93"/>
  <c r="C243" i="93"/>
  <c r="Q243" i="93" s="1"/>
  <c r="R243" i="93" s="1"/>
  <c r="C234" i="97"/>
  <c r="Q234" i="97" s="1"/>
  <c r="R234" i="97" s="1"/>
  <c r="E234" i="97"/>
  <c r="K234" i="97"/>
  <c r="F234" i="97"/>
  <c r="L234" i="97"/>
  <c r="D243" i="93" l="1"/>
  <c r="L243" i="93"/>
  <c r="F243" i="93"/>
  <c r="D234" i="97"/>
  <c r="J234" i="97" s="1"/>
  <c r="G243" i="93" l="1"/>
  <c r="O243" i="93"/>
  <c r="B244" i="93" s="1"/>
  <c r="J243" i="93"/>
  <c r="S243" i="93"/>
  <c r="O234" i="97"/>
  <c r="B235" i="97" s="1"/>
  <c r="S234" i="97"/>
  <c r="G234" i="97"/>
  <c r="E244" i="93" l="1"/>
  <c r="C244" i="93"/>
  <c r="K244" i="93"/>
  <c r="K235" i="97"/>
  <c r="E235" i="97"/>
  <c r="C235" i="97"/>
  <c r="Q235" i="97" s="1"/>
  <c r="Q244" i="93" l="1"/>
  <c r="R244" i="93" s="1"/>
  <c r="D244" i="93"/>
  <c r="L244" i="93"/>
  <c r="F244" i="93"/>
  <c r="R235" i="97"/>
  <c r="D235" i="97"/>
  <c r="L235" i="97"/>
  <c r="F235" i="97"/>
  <c r="S244" i="93" l="1"/>
  <c r="J244" i="93"/>
  <c r="O244" i="93"/>
  <c r="B245" i="93" s="1"/>
  <c r="G244" i="93"/>
  <c r="J235" i="97"/>
  <c r="G235" i="97"/>
  <c r="S235" i="97"/>
  <c r="O235" i="97"/>
  <c r="B236" i="97" s="1"/>
  <c r="E245" i="93" l="1"/>
  <c r="C245" i="93"/>
  <c r="Q245" i="93" s="1"/>
  <c r="R245" i="93" s="1"/>
  <c r="K245" i="93"/>
  <c r="C236" i="97"/>
  <c r="Q236" i="97" s="1"/>
  <c r="K236" i="97"/>
  <c r="E236" i="97"/>
  <c r="D245" i="93" l="1"/>
  <c r="F245" i="93"/>
  <c r="G245" i="93" s="1"/>
  <c r="L245" i="93"/>
  <c r="R236" i="97"/>
  <c r="L236" i="97"/>
  <c r="F236" i="97"/>
  <c r="D236" i="97"/>
  <c r="J245" i="93" l="1"/>
  <c r="S245" i="93"/>
  <c r="O245" i="93"/>
  <c r="B246" i="93" s="1"/>
  <c r="O236" i="97"/>
  <c r="P236" i="97" s="1"/>
  <c r="J236" i="97"/>
  <c r="S236" i="97"/>
  <c r="G236" i="97"/>
  <c r="E246" i="93" l="1"/>
  <c r="C246" i="93"/>
  <c r="Q246" i="93" s="1"/>
  <c r="R246" i="93" s="1"/>
  <c r="K246" i="93"/>
  <c r="B238" i="97"/>
  <c r="E238" i="97" s="1"/>
  <c r="D246" i="93" l="1"/>
  <c r="F246" i="93"/>
  <c r="L246" i="93"/>
  <c r="K238" i="97"/>
  <c r="C238" i="97"/>
  <c r="Q238" i="97" s="1"/>
  <c r="R238" i="97" s="1"/>
  <c r="L238" i="97"/>
  <c r="F238" i="97"/>
  <c r="G246" i="93" l="1"/>
  <c r="J246" i="93"/>
  <c r="O246" i="93"/>
  <c r="P246" i="93" s="1"/>
  <c r="S246" i="93"/>
  <c r="D238" i="97"/>
  <c r="S238" i="97" s="1"/>
  <c r="B248" i="93" l="1"/>
  <c r="O238" i="97"/>
  <c r="B239" i="97" s="1"/>
  <c r="E239" i="97" s="1"/>
  <c r="G238" i="97"/>
  <c r="J238" i="97"/>
  <c r="E248" i="93"/>
  <c r="K248" i="93"/>
  <c r="C248" i="93"/>
  <c r="Q248" i="93" s="1"/>
  <c r="R248" i="93" s="1"/>
  <c r="K239" i="97" l="1"/>
  <c r="C239" i="97"/>
  <c r="Q239" i="97" s="1"/>
  <c r="R239" i="97" s="1"/>
  <c r="D248" i="93"/>
  <c r="L248" i="93"/>
  <c r="F248" i="93"/>
  <c r="F239" i="97"/>
  <c r="L239" i="97"/>
  <c r="D239" i="97" l="1"/>
  <c r="J248" i="93"/>
  <c r="O248" i="93"/>
  <c r="B249" i="93" s="1"/>
  <c r="G248" i="93"/>
  <c r="S248" i="93"/>
  <c r="G239" i="97"/>
  <c r="S239" i="97"/>
  <c r="O239" i="97"/>
  <c r="B240" i="97" s="1"/>
  <c r="J239" i="97"/>
  <c r="E249" i="93" l="1"/>
  <c r="C249" i="93"/>
  <c r="Q249" i="93" s="1"/>
  <c r="R249" i="93" s="1"/>
  <c r="K249" i="93"/>
  <c r="K240" i="97"/>
  <c r="E240" i="97"/>
  <c r="C240" i="97"/>
  <c r="Q240" i="97" s="1"/>
  <c r="F249" i="93" l="1"/>
  <c r="L249" i="93"/>
  <c r="D249" i="93"/>
  <c r="R240" i="97"/>
  <c r="D240" i="97"/>
  <c r="F240" i="97"/>
  <c r="L240" i="97"/>
  <c r="S249" i="93" l="1"/>
  <c r="O249" i="93"/>
  <c r="B250" i="93" s="1"/>
  <c r="J249" i="93"/>
  <c r="G249" i="93"/>
  <c r="J240" i="97"/>
  <c r="G240" i="97"/>
  <c r="S240" i="97"/>
  <c r="O240" i="97"/>
  <c r="B241" i="97" s="1"/>
  <c r="E250" i="93" l="1"/>
  <c r="C250" i="93"/>
  <c r="Q250" i="93" s="1"/>
  <c r="R250" i="93" s="1"/>
  <c r="K250" i="93"/>
  <c r="C241" i="97"/>
  <c r="Q241" i="97" s="1"/>
  <c r="K241" i="97"/>
  <c r="E241" i="97"/>
  <c r="D241" i="97" l="1"/>
  <c r="F250" i="93"/>
  <c r="L250" i="93"/>
  <c r="D250" i="93"/>
  <c r="O241" i="97"/>
  <c r="P241" i="97" s="1"/>
  <c r="J241" i="97"/>
  <c r="S241" i="97"/>
  <c r="L241" i="97"/>
  <c r="F241" i="97"/>
  <c r="G241" i="97" s="1"/>
  <c r="R241" i="97"/>
  <c r="B243" i="97" l="1"/>
  <c r="J250" i="93"/>
  <c r="S250" i="93"/>
  <c r="G250" i="93"/>
  <c r="O250" i="93"/>
  <c r="B251" i="93" s="1"/>
  <c r="C243" i="97"/>
  <c r="Q243" i="97" s="1"/>
  <c r="K243" i="97"/>
  <c r="E243" i="97"/>
  <c r="E251" i="93" l="1"/>
  <c r="K251" i="93"/>
  <c r="C251" i="93"/>
  <c r="Q251" i="93" s="1"/>
  <c r="R251" i="93" s="1"/>
  <c r="L243" i="97"/>
  <c r="F243" i="97"/>
  <c r="R243" i="97"/>
  <c r="D243" i="97"/>
  <c r="D251" i="93" l="1"/>
  <c r="F251" i="93"/>
  <c r="L251" i="93"/>
  <c r="O243" i="97"/>
  <c r="B244" i="97" s="1"/>
  <c r="J243" i="97"/>
  <c r="G243" i="97"/>
  <c r="S243" i="97"/>
  <c r="S251" i="93" l="1"/>
  <c r="J251" i="93"/>
  <c r="G251" i="93"/>
  <c r="O251" i="93"/>
  <c r="P251" i="93" s="1"/>
  <c r="E244" i="97"/>
  <c r="C244" i="97"/>
  <c r="Q244" i="97" s="1"/>
  <c r="K244" i="97"/>
  <c r="B253" i="93" l="1"/>
  <c r="R244" i="97"/>
  <c r="D244" i="97"/>
  <c r="F244" i="97"/>
  <c r="L244" i="97"/>
  <c r="E253" i="93" l="1"/>
  <c r="C253" i="93"/>
  <c r="Q253" i="93" s="1"/>
  <c r="R253" i="93" s="1"/>
  <c r="K253" i="93"/>
  <c r="S244" i="97"/>
  <c r="O244" i="97"/>
  <c r="B245" i="97" s="1"/>
  <c r="J244" i="97"/>
  <c r="G244" i="97"/>
  <c r="D253" i="93" l="1"/>
  <c r="L253" i="93"/>
  <c r="F253" i="93"/>
  <c r="G253" i="93" s="1"/>
  <c r="E245" i="97"/>
  <c r="C245" i="97"/>
  <c r="Q245" i="97" s="1"/>
  <c r="K245" i="97"/>
  <c r="J253" i="93" l="1"/>
  <c r="S253" i="93"/>
  <c r="O253" i="93"/>
  <c r="B254" i="93" s="1"/>
  <c r="R245" i="97"/>
  <c r="D245" i="97"/>
  <c r="F245" i="97"/>
  <c r="L245" i="97"/>
  <c r="E254" i="93" l="1"/>
  <c r="C254" i="93"/>
  <c r="Q254" i="93" s="1"/>
  <c r="R254" i="93" s="1"/>
  <c r="K254" i="93"/>
  <c r="D254" i="93"/>
  <c r="J245" i="97"/>
  <c r="G245" i="97"/>
  <c r="S245" i="97"/>
  <c r="O245" i="97"/>
  <c r="B246" i="97" s="1"/>
  <c r="J254" i="93" l="1"/>
  <c r="O254" i="93"/>
  <c r="B255" i="93" s="1"/>
  <c r="S254" i="93"/>
  <c r="L254" i="93"/>
  <c r="F254" i="93"/>
  <c r="G254" i="93" s="1"/>
  <c r="K246" i="97"/>
  <c r="E246" i="97"/>
  <c r="C246" i="97"/>
  <c r="Q246" i="97" s="1"/>
  <c r="E255" i="93" l="1"/>
  <c r="C255" i="93"/>
  <c r="Q255" i="93" s="1"/>
  <c r="R255" i="93" s="1"/>
  <c r="K255" i="93"/>
  <c r="L246" i="97"/>
  <c r="F246" i="97"/>
  <c r="R246" i="97"/>
  <c r="D246" i="97"/>
  <c r="D255" i="93" l="1"/>
  <c r="S255" i="93"/>
  <c r="O255" i="93"/>
  <c r="B256" i="93" s="1"/>
  <c r="J255" i="93"/>
  <c r="L255" i="93"/>
  <c r="F255" i="93"/>
  <c r="G255" i="93" s="1"/>
  <c r="J246" i="97"/>
  <c r="S246" i="97"/>
  <c r="G246" i="97"/>
  <c r="O246" i="97"/>
  <c r="P246" i="97" s="1"/>
  <c r="E256" i="93" l="1"/>
  <c r="K256" i="93"/>
  <c r="C256" i="93"/>
  <c r="Q256" i="93" s="1"/>
  <c r="R256" i="93" s="1"/>
  <c r="B248" i="97"/>
  <c r="D256" i="93" l="1"/>
  <c r="F256" i="93"/>
  <c r="L256" i="93"/>
  <c r="C248" i="97"/>
  <c r="Q248" i="97" s="1"/>
  <c r="K248" i="97"/>
  <c r="E248" i="97"/>
  <c r="G256" i="93" l="1"/>
  <c r="J256" i="93"/>
  <c r="O256" i="93"/>
  <c r="P256" i="93" s="1"/>
  <c r="S256" i="93"/>
  <c r="B258" i="93"/>
  <c r="D248" i="97"/>
  <c r="O248" i="97" s="1"/>
  <c r="B249" i="97" s="1"/>
  <c r="L248" i="97"/>
  <c r="F248" i="97"/>
  <c r="R248" i="97"/>
  <c r="S248" i="97" l="1"/>
  <c r="G248" i="97"/>
  <c r="J248" i="97"/>
  <c r="E258" i="93"/>
  <c r="C258" i="93"/>
  <c r="Q258" i="93" s="1"/>
  <c r="R258" i="93" s="1"/>
  <c r="K258" i="93"/>
  <c r="E249" i="97"/>
  <c r="C249" i="97"/>
  <c r="Q249" i="97" s="1"/>
  <c r="K249" i="97"/>
  <c r="D258" i="93" l="1"/>
  <c r="L258" i="93"/>
  <c r="F258" i="93"/>
  <c r="G258" i="93" s="1"/>
  <c r="R249" i="97"/>
  <c r="D249" i="97"/>
  <c r="L249" i="97"/>
  <c r="F249" i="97"/>
  <c r="O258" i="93" l="1"/>
  <c r="B259" i="93" s="1"/>
  <c r="J258" i="93"/>
  <c r="S258" i="93"/>
  <c r="O249" i="97"/>
  <c r="B250" i="97" s="1"/>
  <c r="J249" i="97"/>
  <c r="S249" i="97"/>
  <c r="G249" i="97"/>
  <c r="E259" i="93" l="1"/>
  <c r="C259" i="93"/>
  <c r="Q259" i="93" s="1"/>
  <c r="R259" i="93" s="1"/>
  <c r="K259" i="93"/>
  <c r="E250" i="97"/>
  <c r="C250" i="97"/>
  <c r="Q250" i="97" s="1"/>
  <c r="K250" i="97"/>
  <c r="D259" i="93" l="1"/>
  <c r="F259" i="93"/>
  <c r="G259" i="93" s="1"/>
  <c r="L259" i="93"/>
  <c r="R250" i="97"/>
  <c r="D250" i="97"/>
  <c r="F250" i="97"/>
  <c r="L250" i="97"/>
  <c r="O259" i="93" l="1"/>
  <c r="B260" i="93" s="1"/>
  <c r="J259" i="93"/>
  <c r="S259" i="93"/>
  <c r="G250" i="97"/>
  <c r="S250" i="97"/>
  <c r="O250" i="97"/>
  <c r="B251" i="97" s="1"/>
  <c r="J250" i="97"/>
  <c r="E260" i="93" l="1"/>
  <c r="K260" i="93"/>
  <c r="C260" i="93"/>
  <c r="Q260" i="93" s="1"/>
  <c r="R260" i="93" s="1"/>
  <c r="K251" i="97"/>
  <c r="E251" i="97"/>
  <c r="C251" i="97"/>
  <c r="Q251" i="97" s="1"/>
  <c r="D260" i="93" l="1"/>
  <c r="L260" i="93"/>
  <c r="F260" i="93"/>
  <c r="G260" i="93" s="1"/>
  <c r="R251" i="97"/>
  <c r="D251" i="97"/>
  <c r="F251" i="97"/>
  <c r="L251" i="97"/>
  <c r="S260" i="93" l="1"/>
  <c r="J260" i="93"/>
  <c r="O260" i="93"/>
  <c r="B261" i="93" s="1"/>
  <c r="J251" i="97"/>
  <c r="S251" i="97"/>
  <c r="G251" i="97"/>
  <c r="O251" i="97"/>
  <c r="P251" i="97" s="1"/>
  <c r="E261" i="93" l="1"/>
  <c r="K261" i="93"/>
  <c r="C261" i="93"/>
  <c r="Q261" i="93" s="1"/>
  <c r="R261" i="93" s="1"/>
  <c r="B253" i="97"/>
  <c r="D261" i="93" l="1"/>
  <c r="L261" i="93"/>
  <c r="F261" i="93"/>
  <c r="K253" i="97"/>
  <c r="E253" i="97"/>
  <c r="C253" i="97"/>
  <c r="Q253" i="97" s="1"/>
  <c r="O261" i="93" l="1"/>
  <c r="P261" i="93" s="1"/>
  <c r="S261" i="93"/>
  <c r="J261" i="93"/>
  <c r="G261" i="93"/>
  <c r="B263" i="93"/>
  <c r="R253" i="97"/>
  <c r="D253" i="97"/>
  <c r="L253" i="97"/>
  <c r="F253" i="97"/>
  <c r="E263" i="93" l="1"/>
  <c r="C263" i="93"/>
  <c r="Q263" i="93" s="1"/>
  <c r="R263" i="93" s="1"/>
  <c r="K263" i="93"/>
  <c r="J253" i="97"/>
  <c r="G253" i="97"/>
  <c r="S253" i="97"/>
  <c r="O253" i="97"/>
  <c r="F263" i="93" l="1"/>
  <c r="L263" i="93"/>
  <c r="D263" i="93"/>
  <c r="B254" i="97"/>
  <c r="G263" i="93" l="1"/>
  <c r="O263" i="93"/>
  <c r="B264" i="93" s="1"/>
  <c r="S263" i="93"/>
  <c r="J263" i="93"/>
  <c r="C254" i="97"/>
  <c r="Q254" i="97" s="1"/>
  <c r="K254" i="97"/>
  <c r="E254" i="97"/>
  <c r="E264" i="93" l="1"/>
  <c r="K264" i="93"/>
  <c r="C264" i="93"/>
  <c r="Q264" i="93" s="1"/>
  <c r="R264" i="93" s="1"/>
  <c r="L254" i="97"/>
  <c r="F254" i="97"/>
  <c r="R254" i="97"/>
  <c r="D254" i="97"/>
  <c r="D264" i="93" l="1"/>
  <c r="F264" i="93"/>
  <c r="L264" i="93"/>
  <c r="O254" i="97"/>
  <c r="B255" i="97" s="1"/>
  <c r="J254" i="97"/>
  <c r="G254" i="97"/>
  <c r="S254" i="97"/>
  <c r="G264" i="93" l="1"/>
  <c r="O264" i="93"/>
  <c r="B265" i="93" s="1"/>
  <c r="J264" i="93"/>
  <c r="S264" i="93"/>
  <c r="E255" i="97"/>
  <c r="C255" i="97"/>
  <c r="Q255" i="97" s="1"/>
  <c r="K255" i="97"/>
  <c r="E265" i="93" l="1"/>
  <c r="C265" i="93"/>
  <c r="Q265" i="93" s="1"/>
  <c r="R265" i="93" s="1"/>
  <c r="K265" i="93"/>
  <c r="D265" i="93"/>
  <c r="R255" i="97"/>
  <c r="D255" i="97"/>
  <c r="F255" i="97"/>
  <c r="L255" i="97"/>
  <c r="J265" i="93" l="1"/>
  <c r="O265" i="93"/>
  <c r="B266" i="93" s="1"/>
  <c r="S265" i="93"/>
  <c r="F265" i="93"/>
  <c r="G265" i="93" s="1"/>
  <c r="L265" i="93"/>
  <c r="S255" i="97"/>
  <c r="O255" i="97"/>
  <c r="B256" i="97" s="1"/>
  <c r="J255" i="97"/>
  <c r="G255" i="97"/>
  <c r="E266" i="93" l="1"/>
  <c r="K266" i="93"/>
  <c r="C266" i="93"/>
  <c r="Q266" i="93" s="1"/>
  <c r="R266" i="93" s="1"/>
  <c r="E256" i="97"/>
  <c r="C256" i="97"/>
  <c r="Q256" i="97" s="1"/>
  <c r="K256" i="97"/>
  <c r="D266" i="93" l="1"/>
  <c r="L266" i="93"/>
  <c r="F266" i="93"/>
  <c r="R256" i="97"/>
  <c r="D256" i="97"/>
  <c r="F256" i="97"/>
  <c r="L256" i="97"/>
  <c r="G266" i="93" l="1"/>
  <c r="J266" i="93"/>
  <c r="S266" i="93"/>
  <c r="O266" i="93"/>
  <c r="P266" i="93" s="1"/>
  <c r="J256" i="97"/>
  <c r="S256" i="97"/>
  <c r="G256" i="97"/>
  <c r="O256" i="97"/>
  <c r="P256" i="97" s="1"/>
  <c r="B258" i="97" l="1"/>
  <c r="K258" i="97" s="1"/>
  <c r="C258" i="97"/>
  <c r="Q258" i="97" s="1"/>
  <c r="E258" i="97" l="1"/>
  <c r="F258" i="97" s="1"/>
  <c r="L258" i="97"/>
  <c r="R258" i="97"/>
  <c r="D258" i="97"/>
  <c r="J258" i="97" l="1"/>
  <c r="G258" i="97"/>
  <c r="S258" i="97"/>
  <c r="O258" i="97"/>
  <c r="B259" i="97" l="1"/>
  <c r="C259" i="97" l="1"/>
  <c r="Q259" i="97" s="1"/>
  <c r="K259" i="97"/>
  <c r="E259" i="97"/>
  <c r="D259" i="97" l="1"/>
  <c r="L259" i="97"/>
  <c r="F259" i="97"/>
  <c r="O259" i="97"/>
  <c r="B260" i="97" s="1"/>
  <c r="J259" i="97"/>
  <c r="G259" i="97"/>
  <c r="S259" i="97"/>
  <c r="R259" i="97"/>
  <c r="E260" i="97" l="1"/>
  <c r="C260" i="97"/>
  <c r="Q260" i="97" s="1"/>
  <c r="K260" i="97"/>
  <c r="R260" i="97" l="1"/>
  <c r="D260" i="97"/>
  <c r="L260" i="97"/>
  <c r="F260" i="97"/>
  <c r="O260" i="97" l="1"/>
  <c r="B261" i="97" s="1"/>
  <c r="J260" i="97"/>
  <c r="S260" i="97"/>
  <c r="G260" i="97"/>
  <c r="E261" i="97" l="1"/>
  <c r="C261" i="97"/>
  <c r="Q261" i="97" s="1"/>
  <c r="K261" i="97"/>
  <c r="R261" i="97" l="1"/>
  <c r="D261" i="97"/>
  <c r="F261" i="97"/>
  <c r="L261" i="97"/>
  <c r="S261" i="97" l="1"/>
  <c r="G261" i="97"/>
  <c r="O261" i="97"/>
  <c r="P261" i="97" s="1"/>
  <c r="J261" i="97"/>
  <c r="B263" i="97" l="1"/>
  <c r="E263" i="97" s="1"/>
  <c r="K263" i="97"/>
  <c r="C263" i="97" l="1"/>
  <c r="Q263" i="97" s="1"/>
  <c r="R263" i="97" s="1"/>
  <c r="F263" i="97"/>
  <c r="L263" i="97"/>
  <c r="D263" i="97" l="1"/>
  <c r="J263" i="97"/>
  <c r="G263" i="97"/>
  <c r="S263" i="97"/>
  <c r="O263" i="97"/>
  <c r="B264" i="97" l="1"/>
  <c r="K264" i="97" l="1"/>
  <c r="E264" i="97"/>
  <c r="C264" i="97"/>
  <c r="Q264" i="97" s="1"/>
  <c r="R264" i="97" l="1"/>
  <c r="L264" i="97"/>
  <c r="F264" i="97"/>
  <c r="D264" i="97"/>
  <c r="J264" i="97" l="1"/>
  <c r="G264" i="97"/>
  <c r="S264" i="97"/>
  <c r="O264" i="97"/>
  <c r="B265" i="97" l="1"/>
  <c r="C265" i="97" l="1"/>
  <c r="Q265" i="97" s="1"/>
  <c r="K265" i="97"/>
  <c r="E265" i="97"/>
  <c r="L265" i="97" l="1"/>
  <c r="F265" i="97"/>
  <c r="R265" i="97"/>
  <c r="D265" i="97"/>
  <c r="O265" i="97" l="1"/>
  <c r="B266" i="97" s="1"/>
  <c r="J265" i="97"/>
  <c r="G265" i="97"/>
  <c r="S265" i="97"/>
  <c r="E266" i="97" l="1"/>
  <c r="C266" i="97"/>
  <c r="Q266" i="97" s="1"/>
  <c r="R266" i="97" s="1"/>
  <c r="K266" i="97"/>
  <c r="D266" i="97" l="1"/>
  <c r="F266" i="97"/>
  <c r="L266" i="97"/>
  <c r="O266" i="97" l="1"/>
  <c r="P266" i="97" s="1"/>
  <c r="S266" i="97"/>
  <c r="J266" i="97"/>
  <c r="G266" i="97"/>
</calcChain>
</file>

<file path=xl/sharedStrings.xml><?xml version="1.0" encoding="utf-8"?>
<sst xmlns="http://schemas.openxmlformats.org/spreadsheetml/2006/main" count="91" uniqueCount="45">
  <si>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</si>
  <si>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</si>
  <si>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</si>
  <si>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</si>
  <si>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</si>
  <si>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</si>
  <si>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</si>
  <si>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</si>
  <si>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</si>
  <si>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</si>
  <si>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</si>
  <si>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</si>
  <si>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</si>
  <si>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</si>
  <si>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</si>
  <si>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</si>
  <si>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</si>
  <si>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</si>
  <si>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</si>
  <si>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</si>
  <si>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</si>
  <si>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</si>
  <si>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</si>
  <si>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Losing £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</si>
  <si>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</si>
  <si>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</si>
  <si>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</si>
  <si>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</si>
  <si>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</si>
  <si>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</si>
  <si>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</si>
  <si>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</si>
  <si>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</si>
  <si>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</si>
  <si>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</si>
  <si>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</si>
  <si>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</si>
  <si>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</si>
  <si>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</si>
  <si>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</si>
  <si>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</si>
  <si>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 xml:space="preserve">of </t>
  </si>
  <si>
    <t>Recovery</t>
  </si>
  <si>
    <t>Yes</t>
  </si>
  <si>
    <t>Recovery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</si>
</sst>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94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4" fontId="5" fillId="0" borderId="5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6" xfId="3" applyNumberFormat="1" applyFont="1" applyFill="1" applyBorder="1" applyAlignment="1">
      <alignment horizontal="center"/>
    </xf>
    <xf numFmtId="0" fontId="2" fillId="2" borderId="6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6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7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7" xfId="3" applyNumberFormat="1" applyFont="1" applyFill="1" applyBorder="1" applyAlignment="1">
      <alignment horizontal="center"/>
    </xf>
    <xf numFmtId="165" fontId="13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3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6" xfId="3" applyNumberFormat="1" applyFont="1" applyFill="1" applyBorder="1"/>
    <xf numFmtId="165" fontId="5" fillId="0" borderId="9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13" fillId="0" borderId="6" xfId="3" applyNumberFormat="1" applyFont="1" applyFill="1" applyBorder="1" applyAlignment="1">
      <alignment horizontal="center"/>
    </xf>
    <xf numFmtId="165" fontId="6" fillId="0" borderId="9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0" fontId="7" fillId="0" borderId="6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7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6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9" fontId="13" fillId="2" borderId="2" xfId="3" applyNumberFormat="1" applyFont="1" applyFill="1" applyBorder="1" applyAlignment="1">
      <alignment horizontal="center" wrapText="1"/>
    </xf>
    <xf numFmtId="0" fontId="13" fillId="2" borderId="2" xfId="3" applyFont="1" applyFill="1" applyBorder="1" applyAlignment="1">
      <alignment horizontal="center" wrapText="1"/>
    </xf>
    <xf numFmtId="165" fontId="15" fillId="0" borderId="1" xfId="3" applyNumberFormat="1" applyFont="1" applyFill="1" applyBorder="1" applyAlignment="1">
      <alignment horizontal="center"/>
    </xf>
    <xf numFmtId="165" fontId="15" fillId="0" borderId="7" xfId="3" applyNumberFormat="1" applyFont="1" applyFill="1" applyBorder="1" applyAlignment="1">
      <alignment horizontal="center"/>
    </xf>
    <xf numFmtId="165" fontId="8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15" fillId="0" borderId="9" xfId="3" applyNumberFormat="1" applyFont="1" applyFill="1" applyBorder="1" applyAlignment="1">
      <alignment horizontal="center"/>
    </xf>
    <xf numFmtId="165" fontId="15" fillId="0" borderId="8" xfId="3" applyNumberFormat="1" applyFont="1" applyFill="1" applyBorder="1" applyAlignment="1">
      <alignment horizontal="center"/>
    </xf>
    <xf numFmtId="165" fontId="15" fillId="0" borderId="6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6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65" fontId="15" fillId="0" borderId="7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65" fontId="5" fillId="3" borderId="4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65" fontId="17" fillId="3" borderId="4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65" fontId="17" fillId="0" borderId="4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7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6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S267"/>
  <sheetViews>
    <sheetView tabSelected="1" zoomScale="60" zoomScaleNormal="60" workbookViewId="0">
      <pane ySplit="1" topLeftCell="A2" activePane="bottomLeft" state="frozen"/>
      <selection pane="bottomLeft" activeCell="R9" sqref="R9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11.1796875" bestFit="1" customWidth="1"/>
    <col min="12" max="12" width="7.81640625" customWidth="1"/>
    <col min="13" max="13" width="4.453125" bestFit="1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30" customWidth="1"/>
  </cols>
  <sheetData>
    <row r="1" spans="1:19" ht="25" customHeight="1" thickBot="1">
      <c r="A1" s="7" t="s">
        <v>0</v>
      </c>
      <c r="B1" s="8" t="s">
        <v>3</v>
      </c>
      <c r="C1" s="14" t="s">
        <v>4</v>
      </c>
      <c r="D1" s="9" t="s">
        <v>1</v>
      </c>
      <c r="E1" s="9" t="s">
        <v>24</v>
      </c>
      <c r="F1" s="9" t="s">
        <v>24</v>
      </c>
      <c r="G1" s="9" t="s">
        <v>28</v>
      </c>
      <c r="H1" s="9" t="s">
        <v>29</v>
      </c>
      <c r="I1" s="9" t="s">
        <v>1</v>
      </c>
      <c r="J1" s="47" t="s">
        <v>17</v>
      </c>
      <c r="K1" s="49">
        <v>-0.3</v>
      </c>
      <c r="L1" s="10" t="s">
        <v>26</v>
      </c>
      <c r="M1" s="46">
        <v>0.03</v>
      </c>
      <c r="N1" s="9" t="s">
        <v>1</v>
      </c>
      <c r="O1" s="9" t="s">
        <v>1</v>
      </c>
      <c r="P1" s="10" t="s">
        <v>6</v>
      </c>
      <c r="Q1" s="10" t="s">
        <v>7</v>
      </c>
      <c r="R1" s="27" t="s">
        <v>2</v>
      </c>
      <c r="S1" s="92" t="s">
        <v>2</v>
      </c>
    </row>
    <row r="2" spans="1:19" ht="27.5" customHeight="1" thickBot="1">
      <c r="A2" s="7" t="s">
        <v>14</v>
      </c>
      <c r="B2" s="11" t="s">
        <v>8</v>
      </c>
      <c r="C2" s="45" t="s">
        <v>15</v>
      </c>
      <c r="D2" s="46" t="s">
        <v>16</v>
      </c>
      <c r="E2" s="12" t="s">
        <v>27</v>
      </c>
      <c r="F2" s="12" t="s">
        <v>27</v>
      </c>
      <c r="G2" s="12" t="s">
        <v>27</v>
      </c>
      <c r="H2" s="46" t="s">
        <v>30</v>
      </c>
      <c r="I2" s="46" t="s">
        <v>31</v>
      </c>
      <c r="J2" s="46" t="s">
        <v>18</v>
      </c>
      <c r="K2" s="50" t="s">
        <v>23</v>
      </c>
      <c r="L2" s="10" t="s">
        <v>25</v>
      </c>
      <c r="M2" s="10" t="s">
        <v>32</v>
      </c>
      <c r="N2" s="46" t="s">
        <v>19</v>
      </c>
      <c r="O2" s="46" t="s">
        <v>20</v>
      </c>
      <c r="P2" s="10" t="s">
        <v>21</v>
      </c>
      <c r="Q2" s="10" t="s">
        <v>22</v>
      </c>
      <c r="R2" s="27" t="s">
        <v>5</v>
      </c>
      <c r="S2" s="27" t="s">
        <v>34</v>
      </c>
    </row>
    <row r="3" spans="1:19" s="17" customFormat="1" ht="14">
      <c r="A3" s="1">
        <v>44612</v>
      </c>
      <c r="B3" s="18">
        <v>2000</v>
      </c>
      <c r="C3" s="74">
        <f>(B3*0.029)</f>
        <v>58</v>
      </c>
      <c r="D3" s="66">
        <f>B3+C3</f>
        <v>2058</v>
      </c>
      <c r="E3" s="15">
        <f>B3/2200</f>
        <v>0.90909090909090906</v>
      </c>
      <c r="F3" s="15">
        <f>E3</f>
        <v>0.90909090909090906</v>
      </c>
      <c r="G3" s="62">
        <f>(D3-B3)/F3</f>
        <v>63.800000000000004</v>
      </c>
      <c r="H3" s="67"/>
      <c r="I3" s="67"/>
      <c r="J3" s="66">
        <f>D3+H3-I3</f>
        <v>2058</v>
      </c>
      <c r="K3" s="68">
        <f>(0.7*B3)</f>
        <v>1400</v>
      </c>
      <c r="L3" s="63">
        <f>E3*50/B3</f>
        <v>2.2727272727272728E-2</v>
      </c>
      <c r="M3" s="90" t="s">
        <v>40</v>
      </c>
      <c r="N3" s="53"/>
      <c r="O3" s="16"/>
      <c r="P3" s="15"/>
      <c r="Q3" s="15">
        <f>B3+C3</f>
        <v>2058</v>
      </c>
      <c r="R3" s="28">
        <f>(Q3-B3)/B3</f>
        <v>2.9000000000000001E-2</v>
      </c>
      <c r="S3" s="39">
        <f>D3/B3-1</f>
        <v>2.8999999999999915E-2</v>
      </c>
    </row>
    <row r="4" spans="1:19" s="23" customFormat="1">
      <c r="A4" s="1">
        <f>A3+7</f>
        <v>44619</v>
      </c>
      <c r="B4" s="18">
        <f>J3+H3</f>
        <v>2058</v>
      </c>
      <c r="C4" s="74">
        <f>(B4*0.067)</f>
        <v>137.886</v>
      </c>
      <c r="D4" s="19">
        <f>B4+C4</f>
        <v>2195.886</v>
      </c>
      <c r="E4" s="15">
        <f>B4/2200</f>
        <v>0.93545454545454543</v>
      </c>
      <c r="F4" s="15">
        <f>E4</f>
        <v>0.93545454545454543</v>
      </c>
      <c r="G4" s="61">
        <f t="shared" ref="G4:G6" si="0">(D4-B4)/F4</f>
        <v>147.39999999999998</v>
      </c>
      <c r="H4" s="20"/>
      <c r="I4" s="20"/>
      <c r="J4" s="19">
        <f>D4+H4-I4</f>
        <v>2195.886</v>
      </c>
      <c r="K4" s="52">
        <f>(0.7*B4)</f>
        <v>1440.6</v>
      </c>
      <c r="L4" s="64">
        <f>E4*50/B4</f>
        <v>2.2727272727272728E-2</v>
      </c>
      <c r="M4" s="89" t="s">
        <v>43</v>
      </c>
      <c r="N4" s="54"/>
      <c r="O4" s="43"/>
      <c r="P4" s="19"/>
      <c r="Q4" s="15">
        <f>Q3+C4+H3</f>
        <v>2195.886</v>
      </c>
      <c r="R4" s="28">
        <f>(Q4-(B3+SUM(H3:H3)))/(B3+SUM(H3:H3))</f>
        <v>9.7942999999999988E-2</v>
      </c>
      <c r="S4" s="28">
        <f t="shared" ref="S4:S6" si="1">D4/B4-1</f>
        <v>6.6999999999999948E-2</v>
      </c>
    </row>
    <row r="5" spans="1:19" s="23" customFormat="1">
      <c r="A5" s="1">
        <f>A4+7</f>
        <v>44626</v>
      </c>
      <c r="B5" s="18">
        <f>D4+H4-O4</f>
        <v>2195.886</v>
      </c>
      <c r="C5" s="74">
        <f>(B5*0.054)</f>
        <v>118.577844</v>
      </c>
      <c r="D5" s="19">
        <f>B5+C5</f>
        <v>2314.4638439999999</v>
      </c>
      <c r="E5" s="15">
        <f>B5/2200</f>
        <v>0.99812999999999996</v>
      </c>
      <c r="F5" s="15">
        <f>E5</f>
        <v>0.99812999999999996</v>
      </c>
      <c r="G5" s="61">
        <f t="shared" si="0"/>
        <v>118.79999999999991</v>
      </c>
      <c r="H5" s="20"/>
      <c r="I5" s="26"/>
      <c r="J5" s="19">
        <f>D5+H5-I5</f>
        <v>2314.4638439999999</v>
      </c>
      <c r="K5" s="52">
        <f>(0.7*B5)</f>
        <v>1537.1201999999998</v>
      </c>
      <c r="L5" s="64">
        <f t="shared" ref="L5" si="2">E5*50/B5</f>
        <v>2.2727272727272728E-2</v>
      </c>
      <c r="M5" s="89" t="s">
        <v>43</v>
      </c>
      <c r="N5" s="20"/>
      <c r="O5" s="26"/>
      <c r="P5" s="19"/>
      <c r="Q5" s="15">
        <f>Q4+C5+H4</f>
        <v>2314.4638439999999</v>
      </c>
      <c r="R5" s="28">
        <f>(Q5-(B3+SUM(H3:H4)))/(B3+SUM(H3:H4))</f>
        <v>0.15723192199999994</v>
      </c>
      <c r="S5" s="28">
        <f t="shared" si="1"/>
        <v>5.4000000000000048E-2</v>
      </c>
    </row>
    <row r="6" spans="1:19" s="23" customFormat="1" ht="15" thickBot="1">
      <c r="A6" s="1">
        <f>A5+7</f>
        <v>44633</v>
      </c>
      <c r="B6" s="18">
        <f>D5+H5-O5</f>
        <v>2314.4638439999999</v>
      </c>
      <c r="C6" s="93">
        <f>(B6*-0.021)</f>
        <v>-48.603740723999998</v>
      </c>
      <c r="D6" s="19">
        <f>B6+C6</f>
        <v>2265.8601032759998</v>
      </c>
      <c r="E6" s="15">
        <f>B6/2200</f>
        <v>1.05202902</v>
      </c>
      <c r="F6" s="15">
        <f>E6</f>
        <v>1.05202902</v>
      </c>
      <c r="G6" s="61">
        <f t="shared" si="0"/>
        <v>-46.200000000000088</v>
      </c>
      <c r="H6" s="20"/>
      <c r="I6" s="20"/>
      <c r="J6" s="19">
        <f>D6+H6-I6</f>
        <v>2265.8601032759998</v>
      </c>
      <c r="K6" s="52">
        <f>(0.7*B6)</f>
        <v>1620.1246907999998</v>
      </c>
      <c r="L6" s="64">
        <f>E6*50/B6</f>
        <v>2.2727272727272728E-2</v>
      </c>
      <c r="M6" s="89" t="s">
        <v>43</v>
      </c>
      <c r="N6" s="20"/>
      <c r="O6" s="26"/>
      <c r="P6" s="19"/>
      <c r="Q6" s="15">
        <f>Q5+C6+H5</f>
        <v>2265.8601032759998</v>
      </c>
      <c r="R6" s="91">
        <f>(Q6-(B3+SUM(H3:H5)))/(B3+SUM(H3:H5))</f>
        <v>0.1329300516379999</v>
      </c>
      <c r="S6" s="28">
        <f t="shared" si="1"/>
        <v>-2.1000000000000019E-2</v>
      </c>
    </row>
    <row r="7" spans="1:19" s="23" customFormat="1" ht="15" thickBot="1">
      <c r="A7" s="2"/>
      <c r="B7" s="3"/>
      <c r="C7" s="13"/>
      <c r="D7" s="4"/>
      <c r="E7" s="4"/>
      <c r="F7" s="4"/>
      <c r="G7" s="4"/>
      <c r="H7" s="4"/>
      <c r="I7" s="4"/>
      <c r="J7" s="4"/>
      <c r="K7" s="5"/>
      <c r="L7" s="4"/>
      <c r="M7" s="4"/>
      <c r="N7" s="4"/>
      <c r="O7" s="42"/>
      <c r="P7" s="4"/>
      <c r="Q7" s="4"/>
      <c r="R7" s="29"/>
      <c r="S7" s="29"/>
    </row>
    <row r="8" spans="1:19" s="23" customFormat="1">
      <c r="A8" s="87">
        <f>A6+7</f>
        <v>44640</v>
      </c>
      <c r="B8" s="88">
        <f>D6+H6-O6</f>
        <v>2265.8601032759998</v>
      </c>
      <c r="C8" s="48">
        <f>(B8*required_return)</f>
        <v>67.975803098279997</v>
      </c>
      <c r="D8" s="15">
        <f>B8+C8</f>
        <v>2333.8359063742796</v>
      </c>
      <c r="E8" s="15">
        <f>B8/2200</f>
        <v>1.02993641058</v>
      </c>
      <c r="F8" s="15">
        <f>E8</f>
        <v>1.02993641058</v>
      </c>
      <c r="G8" s="62">
        <f>(D8-B8)/F8</f>
        <v>65.999999999999815</v>
      </c>
      <c r="H8" s="20"/>
      <c r="I8" s="20"/>
      <c r="J8" s="15">
        <f>D8+H8-I8</f>
        <v>2333.8359063742796</v>
      </c>
      <c r="K8" s="52">
        <f>(0.7*B8)</f>
        <v>1586.1020722931999</v>
      </c>
      <c r="L8" s="64">
        <f>E8*50/B8</f>
        <v>2.2727272727272728E-2</v>
      </c>
      <c r="M8" s="51"/>
      <c r="N8" s="54"/>
      <c r="O8" s="43"/>
      <c r="P8" s="19"/>
      <c r="Q8" s="15">
        <f>Q6+C8+H6</f>
        <v>2333.8359063742796</v>
      </c>
      <c r="R8" s="28">
        <f>(Q8-(B3+SUM(H3:H6)))/(B3+SUM(H3:H6))</f>
        <v>0.16691795318713981</v>
      </c>
      <c r="S8" s="28">
        <f>D8/B8-1</f>
        <v>3.0000000000000027E-2</v>
      </c>
    </row>
    <row r="9" spans="1:19" s="23" customFormat="1">
      <c r="A9" s="1">
        <f>A8+7</f>
        <v>44647</v>
      </c>
      <c r="B9" s="18">
        <f>D8+H8-O8</f>
        <v>2333.8359063742796</v>
      </c>
      <c r="C9" s="48">
        <f>(B9*required_return)</f>
        <v>70.015077191228386</v>
      </c>
      <c r="D9" s="19">
        <f>B9+C9</f>
        <v>2403.8509835655082</v>
      </c>
      <c r="E9" s="15">
        <f>B9/2200</f>
        <v>1.0608345028973998</v>
      </c>
      <c r="F9" s="15">
        <f>E9</f>
        <v>1.0608345028973998</v>
      </c>
      <c r="G9" s="61">
        <f t="shared" ref="G9:G11" si="3">(D9-B9)/F9</f>
        <v>66.000000000000156</v>
      </c>
      <c r="H9" s="20"/>
      <c r="I9" s="20"/>
      <c r="J9" s="19">
        <f>D9+H9-I9</f>
        <v>2403.8509835655082</v>
      </c>
      <c r="K9" s="52">
        <f>(0.7*B9)</f>
        <v>1633.6851344619956</v>
      </c>
      <c r="L9" s="64">
        <f>E9*50/B9</f>
        <v>2.2727272727272724E-2</v>
      </c>
      <c r="M9" s="51"/>
      <c r="N9" s="54"/>
      <c r="O9" s="43"/>
      <c r="P9" s="19"/>
      <c r="Q9" s="15">
        <f>Q8+C9+H8</f>
        <v>2403.8509835655082</v>
      </c>
      <c r="R9" s="28">
        <f>(Q9-(B3+SUM(H3:H8)))/(B3+SUM(H3:H8))</f>
        <v>0.20192549178275407</v>
      </c>
      <c r="S9" s="28">
        <f t="shared" ref="S9:S11" si="4">D9/B9-1</f>
        <v>3.0000000000000027E-2</v>
      </c>
    </row>
    <row r="10" spans="1:19" s="23" customFormat="1">
      <c r="A10" s="1">
        <f>A9+7</f>
        <v>44654</v>
      </c>
      <c r="B10" s="18">
        <f>D9+H9-O9</f>
        <v>2403.8509835655082</v>
      </c>
      <c r="C10" s="48">
        <f>(B10*required_return)</f>
        <v>72.115529506965245</v>
      </c>
      <c r="D10" s="19">
        <f>B10+C10</f>
        <v>2475.9665130724734</v>
      </c>
      <c r="E10" s="15">
        <f>B10/2200</f>
        <v>1.0926595379843218</v>
      </c>
      <c r="F10" s="15">
        <f>E10</f>
        <v>1.0926595379843218</v>
      </c>
      <c r="G10" s="61">
        <f t="shared" si="3"/>
        <v>65.999999999999986</v>
      </c>
      <c r="H10" s="20"/>
      <c r="I10" s="20"/>
      <c r="J10" s="19">
        <f>D10+H10-I10</f>
        <v>2475.9665130724734</v>
      </c>
      <c r="K10" s="52">
        <f>(0.7*B10)</f>
        <v>1682.6956884958556</v>
      </c>
      <c r="L10" s="64">
        <f t="shared" ref="L10:L11" si="5">E10*50/B10</f>
        <v>2.2727272727272724E-2</v>
      </c>
      <c r="M10" s="51"/>
      <c r="N10" s="54"/>
      <c r="O10" s="43"/>
      <c r="P10" s="19"/>
      <c r="Q10" s="15">
        <f>Q9+C10+H9</f>
        <v>2475.9665130724734</v>
      </c>
      <c r="R10" s="28">
        <f>(Q10-(B3+SUM(H3:H9)))/(B3+SUM(H3:H9))</f>
        <v>0.2379832565362367</v>
      </c>
      <c r="S10" s="28">
        <f t="shared" si="4"/>
        <v>3.0000000000000027E-2</v>
      </c>
    </row>
    <row r="11" spans="1:19" s="23" customFormat="1" ht="15" thickBot="1">
      <c r="A11" s="1">
        <f>A10+7</f>
        <v>44661</v>
      </c>
      <c r="B11" s="18">
        <f>D10+H10-O10</f>
        <v>2475.9665130724734</v>
      </c>
      <c r="C11" s="48">
        <f>(B11*required_return)</f>
        <v>74.278995392174195</v>
      </c>
      <c r="D11" s="19">
        <f>B11+C11</f>
        <v>2550.2455084646476</v>
      </c>
      <c r="E11" s="15">
        <f>B11/2200</f>
        <v>1.1254393241238516</v>
      </c>
      <c r="F11" s="15">
        <f>E11</f>
        <v>1.1254393241238516</v>
      </c>
      <c r="G11" s="61">
        <f t="shared" si="3"/>
        <v>66.000000000000028</v>
      </c>
      <c r="H11" s="20"/>
      <c r="I11" s="20"/>
      <c r="J11" s="19">
        <f>D11+H11-I11</f>
        <v>2550.2455084646476</v>
      </c>
      <c r="K11" s="52">
        <f>(0.7*B11)</f>
        <v>1733.1765591507312</v>
      </c>
      <c r="L11" s="64">
        <f t="shared" si="5"/>
        <v>2.2727272727272728E-2</v>
      </c>
      <c r="M11" s="51"/>
      <c r="N11" s="54"/>
      <c r="O11" s="43"/>
      <c r="P11" s="19"/>
      <c r="Q11" s="15">
        <f>Q10+C11+H10</f>
        <v>2550.2455084646476</v>
      </c>
      <c r="R11" s="28">
        <f>(Q11-(B3+SUM(H3:H10)))/(B3+SUM(H3:H10))</f>
        <v>0.2751227542323238</v>
      </c>
      <c r="S11" s="28">
        <f t="shared" si="4"/>
        <v>3.0000000000000027E-2</v>
      </c>
    </row>
    <row r="12" spans="1:19" s="23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5"/>
      <c r="L12" s="4"/>
      <c r="M12" s="4"/>
      <c r="N12" s="4"/>
      <c r="O12" s="42"/>
      <c r="P12" s="4"/>
      <c r="Q12" s="4"/>
      <c r="R12" s="29"/>
      <c r="S12" s="29"/>
    </row>
    <row r="13" spans="1:19" s="23" customFormat="1">
      <c r="A13" s="1">
        <f>A11+7</f>
        <v>44668</v>
      </c>
      <c r="B13" s="18">
        <f>D11+H11-O11</f>
        <v>2550.2455084646476</v>
      </c>
      <c r="C13" s="48">
        <f>(B13*required_return)</f>
        <v>76.507365253939426</v>
      </c>
      <c r="D13" s="15">
        <f>B13+C13</f>
        <v>2626.7528737185871</v>
      </c>
      <c r="E13" s="15">
        <f>B13/2200</f>
        <v>1.1592025038475671</v>
      </c>
      <c r="F13" s="15">
        <f>E13</f>
        <v>1.1592025038475671</v>
      </c>
      <c r="G13" s="62">
        <f>(D13-B13)/F13</f>
        <v>66.000000000000057</v>
      </c>
      <c r="H13" s="22"/>
      <c r="I13" s="22"/>
      <c r="J13" s="19">
        <f>D13+H13-I13</f>
        <v>2626.7528737185871</v>
      </c>
      <c r="K13" s="52">
        <f>(0.7*B13)</f>
        <v>1785.1718559252533</v>
      </c>
      <c r="L13" s="64">
        <f>E13*50/B13</f>
        <v>2.2727272727272728E-2</v>
      </c>
      <c r="M13" s="51"/>
      <c r="N13" s="54"/>
      <c r="O13" s="43"/>
      <c r="P13" s="19"/>
      <c r="Q13" s="15">
        <f>Q11+C13+H11</f>
        <v>2626.7528737185871</v>
      </c>
      <c r="R13" s="28">
        <f>(Q13-(B3+SUM(H3:H11)))/(B3+SUM(H3:H11))</f>
        <v>0.31337643685929356</v>
      </c>
      <c r="S13" s="28">
        <f>D13/B13-1</f>
        <v>3.0000000000000027E-2</v>
      </c>
    </row>
    <row r="14" spans="1:19" s="23" customFormat="1">
      <c r="A14" s="1">
        <f>A13+7</f>
        <v>44675</v>
      </c>
      <c r="B14" s="18">
        <f>D13+H13-O13</f>
        <v>2626.7528737185871</v>
      </c>
      <c r="C14" s="48">
        <f>(B14*required_return)</f>
        <v>78.80258621155761</v>
      </c>
      <c r="D14" s="19">
        <f>B14+C14</f>
        <v>2705.5554599301449</v>
      </c>
      <c r="E14" s="15">
        <f>B14/2200</f>
        <v>1.1939785789629942</v>
      </c>
      <c r="F14" s="15">
        <f>E14</f>
        <v>1.1939785789629942</v>
      </c>
      <c r="G14" s="61">
        <f t="shared" ref="G14:G16" si="6">(D14-B14)/F14</f>
        <v>66.000000000000156</v>
      </c>
      <c r="H14" s="20"/>
      <c r="I14" s="20"/>
      <c r="J14" s="19">
        <f>D14+H14-I14</f>
        <v>2705.5554599301449</v>
      </c>
      <c r="K14" s="52">
        <f>(0.7*B14)</f>
        <v>1838.7270116030109</v>
      </c>
      <c r="L14" s="64">
        <f>E14*50/B14</f>
        <v>2.2727272727272728E-2</v>
      </c>
      <c r="M14" s="51"/>
      <c r="N14" s="54"/>
      <c r="O14" s="43"/>
      <c r="P14" s="19"/>
      <c r="Q14" s="15">
        <f>Q13+C14+H13</f>
        <v>2705.5554599301449</v>
      </c>
      <c r="R14" s="28">
        <f>(Q14-(B3+SUM(H3:H13)))/(B3+SUM(H3:H13))</f>
        <v>0.35277772996507245</v>
      </c>
      <c r="S14" s="28">
        <f t="shared" ref="S14:S16" si="7">D14/B14-1</f>
        <v>3.0000000000000027E-2</v>
      </c>
    </row>
    <row r="15" spans="1:19" s="23" customFormat="1">
      <c r="A15" s="1">
        <f>A14+7</f>
        <v>44682</v>
      </c>
      <c r="B15" s="18">
        <f>D14+H14-O14</f>
        <v>2705.5554599301449</v>
      </c>
      <c r="C15" s="48">
        <f>(B15*required_return)</f>
        <v>81.166663797904349</v>
      </c>
      <c r="D15" s="19">
        <f>B15+C15</f>
        <v>2786.7221237280492</v>
      </c>
      <c r="E15" s="15">
        <f>B15/2200</f>
        <v>1.2297979363318841</v>
      </c>
      <c r="F15" s="15">
        <f>E15</f>
        <v>1.2297979363318841</v>
      </c>
      <c r="G15" s="61">
        <f t="shared" si="6"/>
        <v>65.999999999999901</v>
      </c>
      <c r="H15" s="20"/>
      <c r="I15" s="20"/>
      <c r="J15" s="19">
        <f>D15+H15-I15</f>
        <v>2786.7221237280492</v>
      </c>
      <c r="K15" s="52">
        <f>(0.7*B15)</f>
        <v>1893.8888219511014</v>
      </c>
      <c r="L15" s="64">
        <f t="shared" ref="L15:L16" si="8">E15*50/B15</f>
        <v>2.2727272727272728E-2</v>
      </c>
      <c r="M15" s="51"/>
      <c r="N15" s="54"/>
      <c r="O15" s="43"/>
      <c r="P15" s="19"/>
      <c r="Q15" s="15">
        <f>Q14+C15+H14</f>
        <v>2786.7221237280492</v>
      </c>
      <c r="R15" s="28">
        <f>(Q15-(B3+SUM(H3:H14)))/(B3+SUM(H3:H14))</f>
        <v>0.39336106186402459</v>
      </c>
      <c r="S15" s="28">
        <f t="shared" si="7"/>
        <v>3.0000000000000027E-2</v>
      </c>
    </row>
    <row r="16" spans="1:19" s="23" customFormat="1" ht="15" thickBot="1">
      <c r="A16" s="1">
        <f>A15+7</f>
        <v>44689</v>
      </c>
      <c r="B16" s="18">
        <f>D15+H15-O15</f>
        <v>2786.7221237280492</v>
      </c>
      <c r="C16" s="48">
        <f>(B16*required_return)</f>
        <v>83.601663711841468</v>
      </c>
      <c r="D16" s="19">
        <f>B16+C16</f>
        <v>2870.3237874398906</v>
      </c>
      <c r="E16" s="15">
        <f>B16/2200</f>
        <v>1.2666918744218405</v>
      </c>
      <c r="F16" s="15">
        <f>E16</f>
        <v>1.2666918744218405</v>
      </c>
      <c r="G16" s="61">
        <f t="shared" si="6"/>
        <v>65.999999999999957</v>
      </c>
      <c r="H16" s="20"/>
      <c r="I16" s="20"/>
      <c r="J16" s="19">
        <f>D16+H16-I16</f>
        <v>2870.3237874398906</v>
      </c>
      <c r="K16" s="52">
        <f>(0.7*B16)</f>
        <v>1950.7054866096344</v>
      </c>
      <c r="L16" s="64">
        <f t="shared" si="8"/>
        <v>2.2727272727272728E-2</v>
      </c>
      <c r="M16" s="51"/>
      <c r="N16" s="54"/>
      <c r="O16" s="43"/>
      <c r="P16" s="19"/>
      <c r="Q16" s="15">
        <f>Q15+C16+H15</f>
        <v>2870.3237874398906</v>
      </c>
      <c r="R16" s="28">
        <f>(Q16-(B3+SUM(H3:H15)))/(B3+SUM(H3:H15))</f>
        <v>0.43516189371994529</v>
      </c>
      <c r="S16" s="28">
        <f t="shared" si="7"/>
        <v>3.0000000000000027E-2</v>
      </c>
    </row>
    <row r="17" spans="1:19" s="23" customFormat="1" ht="15" thickBot="1">
      <c r="A17" s="2"/>
      <c r="B17" s="3"/>
      <c r="C17" s="13"/>
      <c r="D17" s="4"/>
      <c r="E17" s="4"/>
      <c r="F17" s="4"/>
      <c r="G17" s="4"/>
      <c r="H17" s="4"/>
      <c r="I17" s="4"/>
      <c r="J17" s="4"/>
      <c r="K17" s="5"/>
      <c r="L17" s="4"/>
      <c r="M17" s="4"/>
      <c r="N17" s="4"/>
      <c r="O17" s="42"/>
      <c r="P17" s="4"/>
      <c r="Q17" s="4"/>
      <c r="R17" s="29"/>
      <c r="S17" s="29"/>
    </row>
    <row r="18" spans="1:19" s="23" customFormat="1">
      <c r="A18" s="1">
        <f>A16+7</f>
        <v>44696</v>
      </c>
      <c r="B18" s="18">
        <f>D16+H16-O16</f>
        <v>2870.3237874398906</v>
      </c>
      <c r="C18" s="48">
        <f>(B18*required_return)</f>
        <v>86.109713623196711</v>
      </c>
      <c r="D18" s="15">
        <f>B18+C18</f>
        <v>2956.4335010630871</v>
      </c>
      <c r="E18" s="15">
        <f>B18/2200</f>
        <v>1.3046926306544957</v>
      </c>
      <c r="F18" s="15">
        <f>E18</f>
        <v>1.3046926306544957</v>
      </c>
      <c r="G18" s="62">
        <f>(D18-B18)/F18</f>
        <v>65.999999999999844</v>
      </c>
      <c r="H18" s="20"/>
      <c r="I18" s="20"/>
      <c r="J18" s="15">
        <f>D18+H18-I18</f>
        <v>2956.4335010630871</v>
      </c>
      <c r="K18" s="52">
        <f>(0.7*B18)</f>
        <v>2009.2266512079232</v>
      </c>
      <c r="L18" s="64">
        <f>E18*50/B18</f>
        <v>2.2727272727272728E-2</v>
      </c>
      <c r="M18" s="51"/>
      <c r="N18" s="54"/>
      <c r="O18" s="43"/>
      <c r="P18" s="19"/>
      <c r="Q18" s="15">
        <f>Q16+C18+H16</f>
        <v>2956.4335010630871</v>
      </c>
      <c r="R18" s="28">
        <f>(Q18-(B3+SUM(H3:H16)))/(B3+SUM(H3:H16))</f>
        <v>0.47821675053154356</v>
      </c>
      <c r="S18" s="28">
        <f>D18/B18-1</f>
        <v>3.0000000000000027E-2</v>
      </c>
    </row>
    <row r="19" spans="1:19" s="23" customFormat="1">
      <c r="A19" s="1">
        <f>A18+7</f>
        <v>44703</v>
      </c>
      <c r="B19" s="18">
        <f>D18+H18-O18</f>
        <v>2956.4335010630871</v>
      </c>
      <c r="C19" s="48">
        <f>(B19*required_return)</f>
        <v>88.693005031892611</v>
      </c>
      <c r="D19" s="19">
        <f>B19+C19</f>
        <v>3045.1265060949795</v>
      </c>
      <c r="E19" s="15">
        <f>B19/2200</f>
        <v>1.3438334095741304</v>
      </c>
      <c r="F19" s="15">
        <f>E19</f>
        <v>1.3438334095741304</v>
      </c>
      <c r="G19" s="61">
        <f t="shared" ref="G19:G21" si="9">(D19-B19)/F19</f>
        <v>65.999999999999858</v>
      </c>
      <c r="H19" s="20"/>
      <c r="I19" s="20"/>
      <c r="J19" s="19">
        <f>D19+H19-I19</f>
        <v>3045.1265060949795</v>
      </c>
      <c r="K19" s="52">
        <f>(0.7*B19)</f>
        <v>2069.503450744161</v>
      </c>
      <c r="L19" s="64">
        <f>E19*50/B19</f>
        <v>2.2727272727272728E-2</v>
      </c>
      <c r="M19" s="51"/>
      <c r="N19" s="54"/>
      <c r="O19" s="43"/>
      <c r="P19" s="19"/>
      <c r="Q19" s="15">
        <f>Q18+C19+H18</f>
        <v>3045.1265060949795</v>
      </c>
      <c r="R19" s="28">
        <f>(Q19-(B3+SUM(H3:H18)))/(B3+SUM(H3:H18))</f>
        <v>0.52256325304748974</v>
      </c>
      <c r="S19" s="28">
        <f t="shared" ref="S19:S21" si="10">D19/B19-1</f>
        <v>3.0000000000000027E-2</v>
      </c>
    </row>
    <row r="20" spans="1:19" s="23" customFormat="1">
      <c r="A20" s="1">
        <f>A19+7</f>
        <v>44710</v>
      </c>
      <c r="B20" s="18">
        <f>D19+H19-O19</f>
        <v>3045.1265060949795</v>
      </c>
      <c r="C20" s="48">
        <f>(B20*required_return)</f>
        <v>91.353795182849382</v>
      </c>
      <c r="D20" s="19">
        <f>B20+C20</f>
        <v>3136.4803012778289</v>
      </c>
      <c r="E20" s="15">
        <f>B20/2200</f>
        <v>1.3841484118613543</v>
      </c>
      <c r="F20" s="15">
        <f>E20</f>
        <v>1.3841484118613543</v>
      </c>
      <c r="G20" s="61">
        <f t="shared" si="9"/>
        <v>65.999999999999972</v>
      </c>
      <c r="H20" s="20"/>
      <c r="I20" s="20"/>
      <c r="J20" s="19">
        <f>D20+H20-I20</f>
        <v>3136.4803012778289</v>
      </c>
      <c r="K20" s="52">
        <f>(0.7*B20)</f>
        <v>2131.5885542664855</v>
      </c>
      <c r="L20" s="64">
        <f t="shared" ref="L20:L21" si="11">E20*50/B20</f>
        <v>2.2727272727272724E-2</v>
      </c>
      <c r="M20" s="51"/>
      <c r="N20" s="54"/>
      <c r="O20" s="43"/>
      <c r="P20" s="19"/>
      <c r="Q20" s="15">
        <f>Q19+C20+H19</f>
        <v>3136.4803012778289</v>
      </c>
      <c r="R20" s="28">
        <f>(Q20-(B3+SUM(H3:H19)))/(B3+SUM(H3:H19))</f>
        <v>0.56824015063891442</v>
      </c>
      <c r="S20" s="28">
        <f t="shared" si="10"/>
        <v>3.0000000000000027E-2</v>
      </c>
    </row>
    <row r="21" spans="1:19" s="23" customFormat="1" ht="15" thickBot="1">
      <c r="A21" s="1">
        <f>A20+7</f>
        <v>44717</v>
      </c>
      <c r="B21" s="18">
        <f>D20+H20-O20</f>
        <v>3136.4803012778289</v>
      </c>
      <c r="C21" s="48">
        <f>(B21*required_return)</f>
        <v>94.094409038334859</v>
      </c>
      <c r="D21" s="19">
        <f>B21+C21</f>
        <v>3230.5747103161639</v>
      </c>
      <c r="E21" s="15">
        <f>B21/2200</f>
        <v>1.425672864217195</v>
      </c>
      <c r="F21" s="15">
        <f>E21</f>
        <v>1.425672864217195</v>
      </c>
      <c r="G21" s="61">
        <f t="shared" si="9"/>
        <v>66.000000000000099</v>
      </c>
      <c r="H21" s="20"/>
      <c r="I21" s="20"/>
      <c r="J21" s="19">
        <f>D21+H21-I21</f>
        <v>3230.5747103161639</v>
      </c>
      <c r="K21" s="52">
        <f>(0.7*B21)</f>
        <v>2195.5362108944801</v>
      </c>
      <c r="L21" s="64">
        <f t="shared" si="11"/>
        <v>2.2727272727272728E-2</v>
      </c>
      <c r="M21" s="51"/>
      <c r="N21" s="54"/>
      <c r="O21" s="43"/>
      <c r="P21" s="19"/>
      <c r="Q21" s="15">
        <f>Q20+C21+H20</f>
        <v>3230.5747103161639</v>
      </c>
      <c r="R21" s="28">
        <f>(Q21-(B3+SUM(H3:H20)))/(B3+SUM(H3:H20))</f>
        <v>0.61528735515808197</v>
      </c>
      <c r="S21" s="28">
        <f t="shared" si="10"/>
        <v>3.0000000000000027E-2</v>
      </c>
    </row>
    <row r="22" spans="1:19" s="23" customFormat="1" ht="15" thickBot="1">
      <c r="A22" s="2"/>
      <c r="B22" s="3"/>
      <c r="C22" s="13"/>
      <c r="D22" s="4"/>
      <c r="E22" s="4"/>
      <c r="F22" s="4"/>
      <c r="G22" s="4"/>
      <c r="H22" s="4"/>
      <c r="I22" s="4"/>
      <c r="J22" s="4"/>
      <c r="K22" s="5"/>
      <c r="L22" s="4"/>
      <c r="M22" s="4"/>
      <c r="N22" s="4"/>
      <c r="O22" s="42"/>
      <c r="P22" s="4"/>
      <c r="Q22" s="4"/>
      <c r="R22" s="29"/>
      <c r="S22" s="29"/>
    </row>
    <row r="23" spans="1:19" s="23" customFormat="1">
      <c r="A23" s="1">
        <f>A21+7</f>
        <v>44724</v>
      </c>
      <c r="B23" s="18">
        <f>D21+H21-O21</f>
        <v>3230.5747103161639</v>
      </c>
      <c r="C23" s="48">
        <f>(B23*required_return)</f>
        <v>96.917241309484908</v>
      </c>
      <c r="D23" s="15">
        <f>B23+C23</f>
        <v>3327.4919516256487</v>
      </c>
      <c r="E23" s="15">
        <f>B23/2200</f>
        <v>1.4684430501437109</v>
      </c>
      <c r="F23" s="15">
        <f>E23</f>
        <v>1.4684430501437109</v>
      </c>
      <c r="G23" s="62">
        <f>(D23-B23)/F23</f>
        <v>65.999999999999901</v>
      </c>
      <c r="H23" s="20">
        <v>3000</v>
      </c>
      <c r="I23" s="20"/>
      <c r="J23" s="15">
        <f>D23+H23-I23</f>
        <v>6327.4919516256487</v>
      </c>
      <c r="K23" s="52">
        <f>(0.7*B23)</f>
        <v>2261.4022972213147</v>
      </c>
      <c r="L23" s="64">
        <f>E23*50/B23</f>
        <v>2.2727272727272728E-2</v>
      </c>
      <c r="M23" s="51"/>
      <c r="N23" s="54"/>
      <c r="O23" s="43"/>
      <c r="P23" s="19"/>
      <c r="Q23" s="15">
        <f>Q21+C23+H21</f>
        <v>3327.4919516256487</v>
      </c>
      <c r="R23" s="28">
        <f>(Q23-(B3+SUM(H3:H21)))/(B3+SUM(H3:H21))</f>
        <v>0.66374597581282435</v>
      </c>
      <c r="S23" s="28">
        <f>D23/B23-1</f>
        <v>3.0000000000000027E-2</v>
      </c>
    </row>
    <row r="24" spans="1:19" s="23" customFormat="1">
      <c r="A24" s="1">
        <f>A23+7</f>
        <v>44731</v>
      </c>
      <c r="B24" s="18">
        <f>D23+H23-O23</f>
        <v>6327.4919516256487</v>
      </c>
      <c r="C24" s="48">
        <f>(B24*required_return)</f>
        <v>189.82475854876947</v>
      </c>
      <c r="D24" s="19">
        <f>B24+C24</f>
        <v>6517.3167101744184</v>
      </c>
      <c r="E24" s="15">
        <f>B24/2200</f>
        <v>2.8761327052843857</v>
      </c>
      <c r="F24" s="15">
        <f>E24</f>
        <v>2.8761327052843857</v>
      </c>
      <c r="G24" s="61">
        <f t="shared" ref="G24:G26" si="12">(D24-B24)/F24</f>
        <v>66.000000000000099</v>
      </c>
      <c r="H24" s="20"/>
      <c r="I24" s="20"/>
      <c r="J24" s="19">
        <f>D24+H24-I24</f>
        <v>6517.3167101744184</v>
      </c>
      <c r="K24" s="52">
        <f>(0.7*B24)</f>
        <v>4429.2443661379539</v>
      </c>
      <c r="L24" s="64">
        <f>E24*50/B24</f>
        <v>2.2727272727272728E-2</v>
      </c>
      <c r="M24" s="51"/>
      <c r="N24" s="54"/>
      <c r="O24" s="43"/>
      <c r="P24" s="19"/>
      <c r="Q24" s="15">
        <f>Q23+C24+H23</f>
        <v>6517.3167101744184</v>
      </c>
      <c r="R24" s="28">
        <f>(Q24-(B3+SUM(H3:H23)))/(B3+SUM(H3:H23))</f>
        <v>0.30346334203488368</v>
      </c>
      <c r="S24" s="28">
        <f t="shared" ref="S24:S26" si="13">D24/B24-1</f>
        <v>3.0000000000000027E-2</v>
      </c>
    </row>
    <row r="25" spans="1:19" s="23" customFormat="1">
      <c r="A25" s="1">
        <f>A24+7</f>
        <v>44738</v>
      </c>
      <c r="B25" s="18">
        <f>D24+H24-O24</f>
        <v>6517.3167101744184</v>
      </c>
      <c r="C25" s="48">
        <f>(B25*required_return)</f>
        <v>195.51950130523255</v>
      </c>
      <c r="D25" s="19">
        <f>B25+C25</f>
        <v>6712.836211479651</v>
      </c>
      <c r="E25" s="15">
        <f>B25/2200</f>
        <v>2.9624166864429173</v>
      </c>
      <c r="F25" s="15">
        <f>E25</f>
        <v>2.9624166864429173</v>
      </c>
      <c r="G25" s="61">
        <f t="shared" si="12"/>
        <v>66</v>
      </c>
      <c r="H25" s="22"/>
      <c r="I25" s="22"/>
      <c r="J25" s="19">
        <f>D25+H25-I25</f>
        <v>6712.836211479651</v>
      </c>
      <c r="K25" s="52">
        <f>(0.7*B25)</f>
        <v>4562.1216971220929</v>
      </c>
      <c r="L25" s="64">
        <f t="shared" ref="L25:L26" si="14">E25*50/B25</f>
        <v>2.2727272727272728E-2</v>
      </c>
      <c r="M25" s="51"/>
      <c r="N25" s="54"/>
      <c r="O25" s="21"/>
      <c r="P25" s="19"/>
      <c r="Q25" s="15">
        <f>Q24+C25+H24</f>
        <v>6712.836211479651</v>
      </c>
      <c r="R25" s="28">
        <f>(Q25-(B3+SUM(H3:H24)))/(B3+SUM(H3:H24))</f>
        <v>0.34256724229593022</v>
      </c>
      <c r="S25" s="28">
        <f t="shared" si="13"/>
        <v>3.0000000000000027E-2</v>
      </c>
    </row>
    <row r="26" spans="1:19" s="23" customFormat="1" ht="15" thickBot="1">
      <c r="A26" s="1">
        <f>A25+7</f>
        <v>44745</v>
      </c>
      <c r="B26" s="18">
        <f>D25+H25-O25</f>
        <v>6712.836211479651</v>
      </c>
      <c r="C26" s="48">
        <f>(B26*required_return)</f>
        <v>201.38508634438952</v>
      </c>
      <c r="D26" s="19">
        <f>B26+C26</f>
        <v>6914.2212978240404</v>
      </c>
      <c r="E26" s="15">
        <f>B26/2200</f>
        <v>3.0512891870362049</v>
      </c>
      <c r="F26" s="15">
        <f>E26</f>
        <v>3.0512891870362049</v>
      </c>
      <c r="G26" s="61">
        <f t="shared" si="12"/>
        <v>65.999999999999986</v>
      </c>
      <c r="H26" s="22"/>
      <c r="I26" s="22"/>
      <c r="J26" s="19">
        <f>D26+H26-I26</f>
        <v>6914.2212978240404</v>
      </c>
      <c r="K26" s="52">
        <f>(0.7*B26)</f>
        <v>4698.9853480357551</v>
      </c>
      <c r="L26" s="64">
        <f t="shared" si="14"/>
        <v>2.2727272727272728E-2</v>
      </c>
      <c r="M26" s="51"/>
      <c r="N26" s="54"/>
      <c r="O26" s="21"/>
      <c r="P26" s="19"/>
      <c r="Q26" s="15">
        <f>Q25+C26+H25</f>
        <v>6914.2212978240404</v>
      </c>
      <c r="R26" s="28">
        <f>(Q26-(B3+SUM(H3:H25)))/(B3+SUM(H3:H25))</f>
        <v>0.38284425956480811</v>
      </c>
      <c r="S26" s="28">
        <f t="shared" si="13"/>
        <v>3.0000000000000027E-2</v>
      </c>
    </row>
    <row r="27" spans="1:19" s="23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5"/>
      <c r="L27" s="4"/>
      <c r="M27" s="4"/>
      <c r="N27" s="4"/>
      <c r="O27" s="4"/>
      <c r="P27" s="4"/>
      <c r="Q27" s="4"/>
      <c r="R27" s="29"/>
      <c r="S27" s="29"/>
    </row>
    <row r="28" spans="1:19" s="23" customFormat="1">
      <c r="A28" s="1">
        <f>A26+7</f>
        <v>44752</v>
      </c>
      <c r="B28" s="18">
        <f>D26+H26-O26</f>
        <v>6914.2212978240404</v>
      </c>
      <c r="C28" s="48">
        <f>(B28*required_return)</f>
        <v>207.42663893472121</v>
      </c>
      <c r="D28" s="15">
        <f>B28+C28</f>
        <v>7121.6479367587617</v>
      </c>
      <c r="E28" s="15">
        <f>B28/2200</f>
        <v>3.142827862647291</v>
      </c>
      <c r="F28" s="15">
        <f>E28</f>
        <v>3.142827862647291</v>
      </c>
      <c r="G28" s="62">
        <f>(D28-B28)/F28</f>
        <v>66.000000000000014</v>
      </c>
      <c r="H28" s="22"/>
      <c r="I28" s="22"/>
      <c r="J28" s="15">
        <f>D28+H28-I28</f>
        <v>7121.6479367587617</v>
      </c>
      <c r="K28" s="52">
        <f>(0.7*B28)</f>
        <v>4839.9549084768278</v>
      </c>
      <c r="L28" s="64">
        <f>E28*50/B28</f>
        <v>2.2727272727272728E-2</v>
      </c>
      <c r="M28" s="51"/>
      <c r="N28" s="54"/>
      <c r="O28" s="21"/>
      <c r="P28" s="19"/>
      <c r="Q28" s="15">
        <f>Q26+C28+H26</f>
        <v>7121.6479367587617</v>
      </c>
      <c r="R28" s="28">
        <f>(Q28-(B3+SUM(H3:H26)))/(B3+SUM(H3:H26))</f>
        <v>0.42432958735175236</v>
      </c>
      <c r="S28" s="28">
        <f>D28/B28-1</f>
        <v>3.0000000000000027E-2</v>
      </c>
    </row>
    <row r="29" spans="1:19" s="23" customFormat="1">
      <c r="A29" s="1">
        <f>A28+7</f>
        <v>44759</v>
      </c>
      <c r="B29" s="18">
        <f>D28+H28-O28</f>
        <v>7121.6479367587617</v>
      </c>
      <c r="C29" s="48">
        <f>(B29*required_return)</f>
        <v>213.64943810276284</v>
      </c>
      <c r="D29" s="19">
        <f>B29+C29</f>
        <v>7335.297374861525</v>
      </c>
      <c r="E29" s="15">
        <f>B29/2200</f>
        <v>3.23711269852671</v>
      </c>
      <c r="F29" s="15">
        <f>E29</f>
        <v>3.23711269852671</v>
      </c>
      <c r="G29" s="61">
        <f t="shared" ref="G29:G31" si="15">(D29-B29)/F29</f>
        <v>66.000000000000128</v>
      </c>
      <c r="H29" s="22"/>
      <c r="I29" s="22"/>
      <c r="J29" s="19">
        <f>D29+H29-I29</f>
        <v>7335.297374861525</v>
      </c>
      <c r="K29" s="52">
        <f>(0.7*B29)</f>
        <v>4985.1535557311327</v>
      </c>
      <c r="L29" s="64">
        <f>E29*50/B29</f>
        <v>2.2727272727272731E-2</v>
      </c>
      <c r="M29" s="51"/>
      <c r="N29" s="54"/>
      <c r="O29" s="21"/>
      <c r="P29" s="19"/>
      <c r="Q29" s="15">
        <f>Q28+C29+H28</f>
        <v>7335.297374861525</v>
      </c>
      <c r="R29" s="28">
        <f>(Q29-(B3+SUM(H3:H28)))/(B3+SUM(H3:H28))</f>
        <v>0.46705947497230499</v>
      </c>
      <c r="S29" s="28">
        <f t="shared" ref="S29:S31" si="16">D29/B29-1</f>
        <v>3.0000000000000027E-2</v>
      </c>
    </row>
    <row r="30" spans="1:19" s="23" customFormat="1">
      <c r="A30" s="1">
        <f>A29+7</f>
        <v>44766</v>
      </c>
      <c r="B30" s="18">
        <f>D29+H29-O29</f>
        <v>7335.297374861525</v>
      </c>
      <c r="C30" s="48">
        <f>(B30*required_return)</f>
        <v>220.05892124584574</v>
      </c>
      <c r="D30" s="19">
        <f>B30+C30</f>
        <v>7555.3562961073703</v>
      </c>
      <c r="E30" s="15">
        <f>B30/2200</f>
        <v>3.3342260794825114</v>
      </c>
      <c r="F30" s="15">
        <f>E30</f>
        <v>3.3342260794825114</v>
      </c>
      <c r="G30" s="61">
        <f t="shared" si="15"/>
        <v>65.999999999999872</v>
      </c>
      <c r="H30" s="22"/>
      <c r="I30" s="22"/>
      <c r="J30" s="19">
        <f>D30+H30-I30</f>
        <v>7555.3562961073703</v>
      </c>
      <c r="K30" s="52">
        <f>(0.7*B30)</f>
        <v>5134.708162403067</v>
      </c>
      <c r="L30" s="64">
        <f t="shared" ref="L30:L31" si="17">E30*50/B30</f>
        <v>2.2727272727272728E-2</v>
      </c>
      <c r="M30" s="51"/>
      <c r="N30" s="54"/>
      <c r="O30" s="21"/>
      <c r="P30" s="19"/>
      <c r="Q30" s="15">
        <f>Q29+C30+H29</f>
        <v>7555.3562961073703</v>
      </c>
      <c r="R30" s="28">
        <f>(Q30-(B3+SUM(H3:H29)))/(B3+SUM(H3:H29))</f>
        <v>0.51107125922147412</v>
      </c>
      <c r="S30" s="28">
        <f t="shared" si="16"/>
        <v>3.0000000000000027E-2</v>
      </c>
    </row>
    <row r="31" spans="1:19" s="23" customFormat="1" ht="15" thickBot="1">
      <c r="A31" s="1">
        <f>A30+7</f>
        <v>44773</v>
      </c>
      <c r="B31" s="18">
        <f>D30+H30-O30</f>
        <v>7555.3562961073703</v>
      </c>
      <c r="C31" s="48">
        <f>(B31*required_return)</f>
        <v>226.6606888832211</v>
      </c>
      <c r="D31" s="19">
        <f>B31+C31</f>
        <v>7782.0169849905915</v>
      </c>
      <c r="E31" s="15">
        <f>B31/2200</f>
        <v>3.4342528618669865</v>
      </c>
      <c r="F31" s="15">
        <f>E31</f>
        <v>3.4342528618669865</v>
      </c>
      <c r="G31" s="61">
        <f t="shared" si="15"/>
        <v>66.000000000000014</v>
      </c>
      <c r="H31" s="22"/>
      <c r="I31" s="22"/>
      <c r="J31" s="19">
        <f>D31+H31-I31</f>
        <v>7782.0169849905915</v>
      </c>
      <c r="K31" s="52">
        <f>(0.7*B31)</f>
        <v>5288.7494072751588</v>
      </c>
      <c r="L31" s="64">
        <f t="shared" si="17"/>
        <v>2.2727272727272728E-2</v>
      </c>
      <c r="M31" s="51"/>
      <c r="N31" s="54"/>
      <c r="O31" s="21"/>
      <c r="P31" s="19"/>
      <c r="Q31" s="15">
        <f>Q30+C31+H30</f>
        <v>7782.0169849905915</v>
      </c>
      <c r="R31" s="28">
        <f>(Q31-(B3+SUM(H3:H30)))/(B3+SUM(H3:H30))</f>
        <v>0.55640339699811825</v>
      </c>
      <c r="S31" s="28">
        <f t="shared" si="16"/>
        <v>3.0000000000000027E-2</v>
      </c>
    </row>
    <row r="32" spans="1:19" s="23" customFormat="1" ht="15" thickBot="1">
      <c r="A32" s="2"/>
      <c r="B32" s="3"/>
      <c r="C32" s="13"/>
      <c r="D32" s="4"/>
      <c r="E32" s="4"/>
      <c r="F32" s="4"/>
      <c r="G32" s="4"/>
      <c r="H32" s="4"/>
      <c r="I32" s="4"/>
      <c r="J32" s="4"/>
      <c r="K32" s="5"/>
      <c r="L32" s="4"/>
      <c r="M32" s="4"/>
      <c r="N32" s="4"/>
      <c r="O32" s="4"/>
      <c r="P32" s="4"/>
      <c r="Q32" s="4"/>
      <c r="R32" s="29"/>
      <c r="S32" s="29"/>
    </row>
    <row r="33" spans="1:19" s="23" customFormat="1">
      <c r="A33" s="1">
        <f>A31+7</f>
        <v>44780</v>
      </c>
      <c r="B33" s="18">
        <f>D31+H31-O31</f>
        <v>7782.0169849905915</v>
      </c>
      <c r="C33" s="48">
        <f>(B33*required_return)</f>
        <v>233.46050954971773</v>
      </c>
      <c r="D33" s="15">
        <f>B33+C33</f>
        <v>8015.4774945403096</v>
      </c>
      <c r="E33" s="15">
        <f>B33/2200</f>
        <v>3.537280447722996</v>
      </c>
      <c r="F33" s="15">
        <f>E33</f>
        <v>3.537280447722996</v>
      </c>
      <c r="G33" s="62">
        <f>(D33-B33)/F33</f>
        <v>66.000000000000114</v>
      </c>
      <c r="H33" s="22"/>
      <c r="I33" s="22"/>
      <c r="J33" s="15">
        <f>D33+H33-I33</f>
        <v>8015.4774945403096</v>
      </c>
      <c r="K33" s="52">
        <f>(0.7*B33)</f>
        <v>5447.4118894934136</v>
      </c>
      <c r="L33" s="64">
        <f>E33*50/B33</f>
        <v>2.2727272727272728E-2</v>
      </c>
      <c r="M33" s="51"/>
      <c r="N33" s="54"/>
      <c r="O33" s="21"/>
      <c r="P33" s="19"/>
      <c r="Q33" s="15">
        <f>Q31+C33+H31</f>
        <v>8015.4774945403096</v>
      </c>
      <c r="R33" s="28">
        <f>(Q33-(B3+SUM(H3:H31)))/(B3+SUM(H3:H31))</f>
        <v>0.60309549890806191</v>
      </c>
      <c r="S33" s="28">
        <f>D33/B33-1</f>
        <v>3.0000000000000027E-2</v>
      </c>
    </row>
    <row r="34" spans="1:19" s="23" customFormat="1">
      <c r="A34" s="1">
        <f>A33+7</f>
        <v>44787</v>
      </c>
      <c r="B34" s="18">
        <f>D33+H33-O33</f>
        <v>8015.4774945403096</v>
      </c>
      <c r="C34" s="48">
        <f>(B34*required_return)</f>
        <v>240.46432483620927</v>
      </c>
      <c r="D34" s="19">
        <f>B34+C34</f>
        <v>8255.9418193765196</v>
      </c>
      <c r="E34" s="15">
        <f>B34/2200</f>
        <v>3.6433988611546861</v>
      </c>
      <c r="F34" s="15">
        <f>E34</f>
        <v>3.6433988611546861</v>
      </c>
      <c r="G34" s="61">
        <f t="shared" ref="G34:G36" si="18">(D34-B34)/F34</f>
        <v>66.000000000000171</v>
      </c>
      <c r="H34" s="22"/>
      <c r="I34" s="22"/>
      <c r="J34" s="19">
        <f>D34+H34-I34</f>
        <v>8255.9418193765196</v>
      </c>
      <c r="K34" s="52">
        <f>(0.7*B34)</f>
        <v>5610.8342461782167</v>
      </c>
      <c r="L34" s="64">
        <f>E34*50/B34</f>
        <v>2.2727272727272728E-2</v>
      </c>
      <c r="M34" s="51"/>
      <c r="N34" s="54"/>
      <c r="O34" s="21"/>
      <c r="P34" s="19"/>
      <c r="Q34" s="15">
        <f>Q33+C34+H33</f>
        <v>8255.9418193765196</v>
      </c>
      <c r="R34" s="28">
        <f>(Q34-(B3+SUM(H3:H33)))/(B3+SUM(H3:H33))</f>
        <v>0.65118836387530388</v>
      </c>
      <c r="S34" s="28">
        <f t="shared" ref="S34:S36" si="19">D34/B34-1</f>
        <v>3.0000000000000027E-2</v>
      </c>
    </row>
    <row r="35" spans="1:19" s="23" customFormat="1">
      <c r="A35" s="1">
        <f>A34+7</f>
        <v>44794</v>
      </c>
      <c r="B35" s="18">
        <f>D34+H34-O34</f>
        <v>8255.9418193765196</v>
      </c>
      <c r="C35" s="48">
        <f>(B35*required_return)</f>
        <v>247.67825458129559</v>
      </c>
      <c r="D35" s="19">
        <f>B35+C35</f>
        <v>8503.6200739578144</v>
      </c>
      <c r="E35" s="15">
        <f>B35/2200</f>
        <v>3.7527008269893272</v>
      </c>
      <c r="F35" s="15">
        <f>E35</f>
        <v>3.7527008269893272</v>
      </c>
      <c r="G35" s="61">
        <f t="shared" si="18"/>
        <v>65.999999999999801</v>
      </c>
      <c r="H35" s="22"/>
      <c r="I35" s="22"/>
      <c r="J35" s="19">
        <f>D35+H35-I35</f>
        <v>8503.6200739578144</v>
      </c>
      <c r="K35" s="52">
        <f>(0.7*B35)</f>
        <v>5779.1592735635631</v>
      </c>
      <c r="L35" s="64">
        <f t="shared" ref="L35:L36" si="20">E35*50/B35</f>
        <v>2.2727272727272728E-2</v>
      </c>
      <c r="M35" s="51"/>
      <c r="N35" s="54"/>
      <c r="O35" s="21"/>
      <c r="P35" s="19"/>
      <c r="Q35" s="15">
        <f>Q34+C35+H34</f>
        <v>8503.6200739578144</v>
      </c>
      <c r="R35" s="28">
        <f>(Q35-(B3+SUM(H3:H34)))/(B3+SUM(H3:H34))</f>
        <v>0.70072401479156288</v>
      </c>
      <c r="S35" s="28">
        <f t="shared" si="19"/>
        <v>2.9999999999999805E-2</v>
      </c>
    </row>
    <row r="36" spans="1:19" s="23" customFormat="1" ht="15" thickBot="1">
      <c r="A36" s="1">
        <f>A35+7</f>
        <v>44801</v>
      </c>
      <c r="B36" s="18">
        <f>D35+H35-O35</f>
        <v>8503.6200739578144</v>
      </c>
      <c r="C36" s="48">
        <f>(B36*required_return)</f>
        <v>255.10860221873443</v>
      </c>
      <c r="D36" s="19">
        <f>B36+C36</f>
        <v>8758.7286761765481</v>
      </c>
      <c r="E36" s="15">
        <f>B36/2200</f>
        <v>3.8652818517990064</v>
      </c>
      <c r="F36" s="15">
        <f>E36</f>
        <v>3.8652818517990064</v>
      </c>
      <c r="G36" s="61">
        <f t="shared" si="18"/>
        <v>65.999999999999815</v>
      </c>
      <c r="H36" s="22"/>
      <c r="I36" s="22"/>
      <c r="J36" s="19">
        <f>D36+H36-I36</f>
        <v>8758.7286761765481</v>
      </c>
      <c r="K36" s="52">
        <f>(0.7*B36)</f>
        <v>5952.5340517704699</v>
      </c>
      <c r="L36" s="64">
        <f t="shared" si="20"/>
        <v>2.2727272727272724E-2</v>
      </c>
      <c r="M36" s="51"/>
      <c r="N36" s="54"/>
      <c r="O36" s="21"/>
      <c r="P36" s="19"/>
      <c r="Q36" s="15">
        <f>Q35+C36+H35</f>
        <v>8758.7286761765481</v>
      </c>
      <c r="R36" s="28">
        <f>(Q36-(B3+SUM(H3:H35)))/(B3+SUM(H3:H35))</f>
        <v>0.75174573523530963</v>
      </c>
      <c r="S36" s="28">
        <f t="shared" si="19"/>
        <v>3.0000000000000027E-2</v>
      </c>
    </row>
    <row r="37" spans="1:19" s="23" customFormat="1" ht="15" thickBot="1">
      <c r="A37" s="2"/>
      <c r="B37" s="3"/>
      <c r="C37" s="13"/>
      <c r="D37" s="4"/>
      <c r="E37" s="4"/>
      <c r="F37" s="4"/>
      <c r="G37" s="4"/>
      <c r="H37" s="4"/>
      <c r="I37" s="4"/>
      <c r="J37" s="4"/>
      <c r="K37" s="5"/>
      <c r="L37" s="4"/>
      <c r="M37" s="4"/>
      <c r="N37" s="4"/>
      <c r="O37" s="4"/>
      <c r="P37" s="4"/>
      <c r="Q37" s="4"/>
      <c r="R37" s="29"/>
      <c r="S37" s="29"/>
    </row>
    <row r="38" spans="1:19" s="23" customFormat="1">
      <c r="A38" s="1">
        <f>A36+7</f>
        <v>44808</v>
      </c>
      <c r="B38" s="18">
        <f>D36+H36-O36</f>
        <v>8758.7286761765481</v>
      </c>
      <c r="C38" s="48">
        <f>(B38*required_return)</f>
        <v>262.76186028529645</v>
      </c>
      <c r="D38" s="15">
        <f>B38+C38</f>
        <v>9021.4905364618444</v>
      </c>
      <c r="E38" s="15">
        <f>B38/2200</f>
        <v>3.9812403073529765</v>
      </c>
      <c r="F38" s="15">
        <f>E38</f>
        <v>3.9812403073529765</v>
      </c>
      <c r="G38" s="62">
        <f>(D38-B38)/F38</f>
        <v>65.999999999999957</v>
      </c>
      <c r="H38" s="22"/>
      <c r="I38" s="22"/>
      <c r="J38" s="15">
        <f>D38+H38-I38</f>
        <v>9021.4905364618444</v>
      </c>
      <c r="K38" s="52">
        <f>(0.7*B38)</f>
        <v>6131.1100733235835</v>
      </c>
      <c r="L38" s="64">
        <f>E38*50/B38</f>
        <v>2.2727272727272728E-2</v>
      </c>
      <c r="M38" s="51"/>
      <c r="N38" s="54"/>
      <c r="O38" s="21"/>
      <c r="P38" s="19"/>
      <c r="Q38" s="15">
        <f>Q36+C38+H36</f>
        <v>9021.4905364618444</v>
      </c>
      <c r="R38" s="28">
        <f>(Q38-(B3+SUM(H3:H36)))/(B3+SUM(H3:H36))</f>
        <v>0.80429810729236884</v>
      </c>
      <c r="S38" s="28">
        <f>D38/B38-1</f>
        <v>3.0000000000000027E-2</v>
      </c>
    </row>
    <row r="39" spans="1:19" s="23" customFormat="1">
      <c r="A39" s="1">
        <f>A38+7</f>
        <v>44815</v>
      </c>
      <c r="B39" s="18">
        <f>D38+H38-O38</f>
        <v>9021.4905364618444</v>
      </c>
      <c r="C39" s="48">
        <f>(B39*required_return)</f>
        <v>270.64471609385532</v>
      </c>
      <c r="D39" s="19">
        <f>B39+C39</f>
        <v>9292.1352525556995</v>
      </c>
      <c r="E39" s="15">
        <f>B39/2200</f>
        <v>4.1006775165735654</v>
      </c>
      <c r="F39" s="15">
        <f>E39</f>
        <v>4.1006775165735654</v>
      </c>
      <c r="G39" s="61">
        <f t="shared" ref="G39:G41" si="21">(D39-B39)/F39</f>
        <v>65.999999999999943</v>
      </c>
      <c r="H39" s="22"/>
      <c r="I39" s="22"/>
      <c r="J39" s="19">
        <f>D39+H39-I39</f>
        <v>9292.1352525556995</v>
      </c>
      <c r="K39" s="52">
        <f>(0.7*B39)</f>
        <v>6315.0433755232907</v>
      </c>
      <c r="L39" s="64">
        <f>E39*50/B39</f>
        <v>2.2727272727272728E-2</v>
      </c>
      <c r="M39" s="51"/>
      <c r="N39" s="54"/>
      <c r="O39" s="21"/>
      <c r="P39" s="19"/>
      <c r="Q39" s="15">
        <f>Q38+C39+H38</f>
        <v>9292.1352525556995</v>
      </c>
      <c r="R39" s="28">
        <f>(Q39-(B3+SUM(H3:H38)))/(B3+SUM(H3:H38))</f>
        <v>0.85842705051113988</v>
      </c>
      <c r="S39" s="28">
        <f t="shared" ref="S39:S41" si="22">D39/B39-1</f>
        <v>3.0000000000000027E-2</v>
      </c>
    </row>
    <row r="40" spans="1:19" s="23" customFormat="1">
      <c r="A40" s="1">
        <f>A39+7</f>
        <v>44822</v>
      </c>
      <c r="B40" s="18">
        <f>D39+H39-O39</f>
        <v>9292.1352525556995</v>
      </c>
      <c r="C40" s="48">
        <f>(B40*required_return)</f>
        <v>278.76405757667095</v>
      </c>
      <c r="D40" s="19">
        <f>B40+C40</f>
        <v>9570.8993101323704</v>
      </c>
      <c r="E40" s="15">
        <f>B40/2200</f>
        <v>4.2236978420707727</v>
      </c>
      <c r="F40" s="15">
        <f>E40</f>
        <v>4.2236978420707727</v>
      </c>
      <c r="G40" s="61">
        <f t="shared" si="21"/>
        <v>65.999999999999972</v>
      </c>
      <c r="H40" s="22"/>
      <c r="I40" s="22"/>
      <c r="J40" s="19">
        <f>D40+H40-I40</f>
        <v>9570.8993101323704</v>
      </c>
      <c r="K40" s="52">
        <f>(0.7*B40)</f>
        <v>6504.4946767889896</v>
      </c>
      <c r="L40" s="64">
        <f t="shared" ref="L40:L41" si="23">E40*50/B40</f>
        <v>2.2727272727272728E-2</v>
      </c>
      <c r="M40" s="51"/>
      <c r="N40" s="54"/>
      <c r="O40" s="21"/>
      <c r="P40" s="19"/>
      <c r="Q40" s="15">
        <f>Q39+C40+H39</f>
        <v>9570.8993101323704</v>
      </c>
      <c r="R40" s="28">
        <f>(Q40-(B3+SUM(H3:H39)))/(B3+SUM(H3:H39))</f>
        <v>0.91417986202647405</v>
      </c>
      <c r="S40" s="28">
        <f t="shared" si="22"/>
        <v>3.0000000000000027E-2</v>
      </c>
    </row>
    <row r="41" spans="1:19" s="23" customFormat="1" ht="15" thickBot="1">
      <c r="A41" s="1">
        <f>A40+7</f>
        <v>44829</v>
      </c>
      <c r="B41" s="18">
        <f>D40+H40-O40</f>
        <v>9570.8993101323704</v>
      </c>
      <c r="C41" s="48">
        <f>(B41*required_return)</f>
        <v>287.1269793039711</v>
      </c>
      <c r="D41" s="19">
        <f>B41+C41</f>
        <v>9858.0262894363423</v>
      </c>
      <c r="E41" s="15">
        <f>B41/2200</f>
        <v>4.3504087773328957</v>
      </c>
      <c r="F41" s="15">
        <f>E41</f>
        <v>4.3504087773328957</v>
      </c>
      <c r="G41" s="61">
        <f t="shared" si="21"/>
        <v>66.000000000000185</v>
      </c>
      <c r="H41" s="22"/>
      <c r="I41" s="22"/>
      <c r="J41" s="19">
        <f>D41+H41-I41</f>
        <v>9858.0262894363423</v>
      </c>
      <c r="K41" s="52">
        <f>(0.7*B41)</f>
        <v>6699.6295170926587</v>
      </c>
      <c r="L41" s="64">
        <f t="shared" si="23"/>
        <v>2.2727272727272728E-2</v>
      </c>
      <c r="M41" s="51"/>
      <c r="N41" s="54"/>
      <c r="O41" s="21"/>
      <c r="P41" s="19"/>
      <c r="Q41" s="15">
        <f>Q40+C41+H40</f>
        <v>9858.0262894363423</v>
      </c>
      <c r="R41" s="28">
        <f>(Q41-(B3+SUM(H3:H40)))/(B3+SUM(H3:H40))</f>
        <v>0.97160525788726848</v>
      </c>
      <c r="S41" s="28">
        <f t="shared" si="22"/>
        <v>3.0000000000000027E-2</v>
      </c>
    </row>
    <row r="42" spans="1:19" s="23" customFormat="1" ht="15" thickBot="1">
      <c r="A42" s="2"/>
      <c r="B42" s="3"/>
      <c r="C42" s="13"/>
      <c r="D42" s="4"/>
      <c r="E42" s="4"/>
      <c r="F42" s="4"/>
      <c r="G42" s="4"/>
      <c r="H42" s="4"/>
      <c r="I42" s="4"/>
      <c r="J42" s="4"/>
      <c r="K42" s="5"/>
      <c r="L42" s="4"/>
      <c r="M42" s="4"/>
      <c r="N42" s="4"/>
      <c r="O42" s="4"/>
      <c r="P42" s="4"/>
      <c r="Q42" s="4"/>
      <c r="R42" s="29"/>
      <c r="S42" s="29"/>
    </row>
    <row r="43" spans="1:19" s="23" customFormat="1">
      <c r="A43" s="1">
        <f>A41+7</f>
        <v>44836</v>
      </c>
      <c r="B43" s="18">
        <f>D41+H41-O41</f>
        <v>9858.0262894363423</v>
      </c>
      <c r="C43" s="48">
        <f>(B43*required_return)</f>
        <v>295.74078868309027</v>
      </c>
      <c r="D43" s="15">
        <f>B43+C43</f>
        <v>10153.767078119432</v>
      </c>
      <c r="E43" s="15">
        <f>B43/2200</f>
        <v>4.4809210406528832</v>
      </c>
      <c r="F43" s="15">
        <f>E43</f>
        <v>4.4809210406528832</v>
      </c>
      <c r="G43" s="62">
        <f>(D43-B43)/F43</f>
        <v>65.999999999999872</v>
      </c>
      <c r="H43" s="22"/>
      <c r="I43" s="22"/>
      <c r="J43" s="15">
        <f>D43+H43-I43</f>
        <v>10153.767078119432</v>
      </c>
      <c r="K43" s="52">
        <f>(0.7*B43)</f>
        <v>6900.6184026054389</v>
      </c>
      <c r="L43" s="64">
        <f>E43*50/B43</f>
        <v>2.2727272727272728E-2</v>
      </c>
      <c r="M43" s="51"/>
      <c r="N43" s="54"/>
      <c r="O43" s="21"/>
      <c r="P43" s="19"/>
      <c r="Q43" s="15">
        <f>Q41+C43+H41</f>
        <v>10153.767078119432</v>
      </c>
      <c r="R43" s="28">
        <f>(Q43-(B3+SUM(H3:H41)))/(B3+SUM(H3:H41))</f>
        <v>1.0307534156238864</v>
      </c>
      <c r="S43" s="28">
        <f>D43/B43-1</f>
        <v>3.0000000000000027E-2</v>
      </c>
    </row>
    <row r="44" spans="1:19" s="23" customFormat="1">
      <c r="A44" s="1">
        <f>A43+7</f>
        <v>44843</v>
      </c>
      <c r="B44" s="18">
        <f>D43+H43-O43</f>
        <v>10153.767078119432</v>
      </c>
      <c r="C44" s="48">
        <f>(B44*required_return)</f>
        <v>304.61301234358297</v>
      </c>
      <c r="D44" s="19">
        <f>B44+C44</f>
        <v>10458.380090463015</v>
      </c>
      <c r="E44" s="15">
        <f>B44/2200</f>
        <v>4.6153486718724688</v>
      </c>
      <c r="F44" s="15">
        <f>E44</f>
        <v>4.6153486718724688</v>
      </c>
      <c r="G44" s="61">
        <f t="shared" ref="G44:G46" si="24">(D44-B44)/F44</f>
        <v>66.000000000000071</v>
      </c>
      <c r="H44" s="22"/>
      <c r="I44" s="22"/>
      <c r="J44" s="19">
        <f>D44+H44-I44</f>
        <v>10458.380090463015</v>
      </c>
      <c r="K44" s="52">
        <f>(0.7*B44)</f>
        <v>7107.6369546836022</v>
      </c>
      <c r="L44" s="64">
        <f>E44*50/B44</f>
        <v>2.2727272727272728E-2</v>
      </c>
      <c r="M44" s="51"/>
      <c r="N44" s="54"/>
      <c r="O44" s="21"/>
      <c r="P44" s="19"/>
      <c r="Q44" s="15">
        <f>Q43+C44+H43</f>
        <v>10458.380090463015</v>
      </c>
      <c r="R44" s="28">
        <f>(Q44-(B3+SUM(H3:H43)))/(B3+SUM(H3:H43))</f>
        <v>1.0916760180926031</v>
      </c>
      <c r="S44" s="28">
        <f t="shared" ref="S44:S46" si="25">D44/B44-1</f>
        <v>3.0000000000000027E-2</v>
      </c>
    </row>
    <row r="45" spans="1:19" s="23" customFormat="1">
      <c r="A45" s="1">
        <f>A44+7</f>
        <v>44850</v>
      </c>
      <c r="B45" s="18">
        <f>D44+H44-O44</f>
        <v>10458.380090463015</v>
      </c>
      <c r="C45" s="48">
        <f>(B45*required_return)</f>
        <v>313.75140271389046</v>
      </c>
      <c r="D45" s="19">
        <f>B45+C45</f>
        <v>10772.131493176905</v>
      </c>
      <c r="E45" s="15">
        <f>B45/2200</f>
        <v>4.7538091320286435</v>
      </c>
      <c r="F45" s="15">
        <f>E45</f>
        <v>4.7538091320286435</v>
      </c>
      <c r="G45" s="61">
        <f t="shared" si="24"/>
        <v>65.999999999999801</v>
      </c>
      <c r="H45" s="22"/>
      <c r="I45" s="22"/>
      <c r="J45" s="19">
        <f>D45+H45-I45</f>
        <v>10772.131493176905</v>
      </c>
      <c r="K45" s="52">
        <f>(0.7*B45)</f>
        <v>7320.8660633241097</v>
      </c>
      <c r="L45" s="64">
        <f t="shared" ref="L45:L46" si="26">E45*50/B45</f>
        <v>2.2727272727272728E-2</v>
      </c>
      <c r="M45" s="51"/>
      <c r="N45" s="54"/>
      <c r="O45" s="21"/>
      <c r="P45" s="19"/>
      <c r="Q45" s="15">
        <f>Q44+C45+H44</f>
        <v>10772.131493176905</v>
      </c>
      <c r="R45" s="28">
        <f>(Q45-(B3+SUM(H3:H44)))/(B3+SUM(H3:H44))</f>
        <v>1.154426298635381</v>
      </c>
      <c r="S45" s="28">
        <f t="shared" si="25"/>
        <v>2.9999999999999805E-2</v>
      </c>
    </row>
    <row r="46" spans="1:19" s="23" customFormat="1" ht="15" thickBot="1">
      <c r="A46" s="1">
        <f>A45+7</f>
        <v>44857</v>
      </c>
      <c r="B46" s="18">
        <f>D45+H45-O45</f>
        <v>10772.131493176905</v>
      </c>
      <c r="C46" s="48">
        <f>(B46*required_return)</f>
        <v>323.16394479530715</v>
      </c>
      <c r="D46" s="19">
        <f>B46+C46</f>
        <v>11095.295437972212</v>
      </c>
      <c r="E46" s="15">
        <f>B46/2200</f>
        <v>4.896423405989502</v>
      </c>
      <c r="F46" s="15">
        <f>E46</f>
        <v>4.896423405989502</v>
      </c>
      <c r="G46" s="61">
        <f t="shared" si="24"/>
        <v>66.000000000000085</v>
      </c>
      <c r="H46" s="24"/>
      <c r="I46" s="24"/>
      <c r="J46" s="19">
        <f>D46+H46-I46</f>
        <v>11095.295437972212</v>
      </c>
      <c r="K46" s="52">
        <f>(0.7*B46)</f>
        <v>7540.492045223833</v>
      </c>
      <c r="L46" s="64">
        <f t="shared" si="26"/>
        <v>2.2727272727272728E-2</v>
      </c>
      <c r="M46" s="51"/>
      <c r="N46" s="54"/>
      <c r="O46" s="21"/>
      <c r="P46" s="19"/>
      <c r="Q46" s="15">
        <f>Q45+C46+H45</f>
        <v>11095.295437972212</v>
      </c>
      <c r="R46" s="28">
        <f>(Q46-(B3+SUM(H3:H45)))/(B3+SUM(H3:H45))</f>
        <v>1.2190590875944425</v>
      </c>
      <c r="S46" s="28">
        <f t="shared" si="25"/>
        <v>3.0000000000000027E-2</v>
      </c>
    </row>
    <row r="47" spans="1:19" s="23" customFormat="1" ht="15" thickBot="1">
      <c r="A47" s="2"/>
      <c r="B47" s="3"/>
      <c r="C47" s="13"/>
      <c r="D47" s="4"/>
      <c r="E47" s="4"/>
      <c r="F47" s="4"/>
      <c r="G47" s="4"/>
      <c r="H47" s="4"/>
      <c r="I47" s="4"/>
      <c r="J47" s="4"/>
      <c r="K47" s="5"/>
      <c r="L47" s="4"/>
      <c r="M47" s="4"/>
      <c r="N47" s="4"/>
      <c r="O47" s="4"/>
      <c r="P47" s="4"/>
      <c r="Q47" s="4"/>
      <c r="R47" s="29"/>
      <c r="S47" s="29"/>
    </row>
    <row r="48" spans="1:19" s="23" customFormat="1">
      <c r="A48" s="1">
        <f>A46+7</f>
        <v>44864</v>
      </c>
      <c r="B48" s="18">
        <f>D46+H46-O46</f>
        <v>11095.295437972212</v>
      </c>
      <c r="C48" s="48">
        <f>(B48*required_return)</f>
        <v>332.85886313916637</v>
      </c>
      <c r="D48" s="15">
        <f>B48+C48</f>
        <v>11428.154301111379</v>
      </c>
      <c r="E48" s="15">
        <f>B48/2200</f>
        <v>5.0433161081691873</v>
      </c>
      <c r="F48" s="15">
        <f>E48</f>
        <v>5.0433161081691873</v>
      </c>
      <c r="G48" s="62">
        <f>(D48-B48)/F48</f>
        <v>66.000000000000071</v>
      </c>
      <c r="H48" s="22"/>
      <c r="I48" s="22"/>
      <c r="J48" s="15">
        <f>D48+H48-I48</f>
        <v>11428.154301111379</v>
      </c>
      <c r="K48" s="52">
        <f>(0.7*B48)</f>
        <v>7766.7068065805479</v>
      </c>
      <c r="L48" s="64">
        <f>E48*50/B48</f>
        <v>2.2727272727272728E-2</v>
      </c>
      <c r="M48" s="51"/>
      <c r="N48" s="54"/>
      <c r="O48" s="21"/>
      <c r="P48" s="19"/>
      <c r="Q48" s="15">
        <f>Q46+C48+H46</f>
        <v>11428.154301111379</v>
      </c>
      <c r="R48" s="28">
        <f>(Q48-(B3+SUM(H3:H46)))/(B3+SUM(H3:H46))</f>
        <v>1.2856308602222759</v>
      </c>
      <c r="S48" s="28">
        <f>D48/B48-1</f>
        <v>3.0000000000000027E-2</v>
      </c>
    </row>
    <row r="49" spans="1:19" s="23" customFormat="1">
      <c r="A49" s="1">
        <f>A48+7</f>
        <v>44871</v>
      </c>
      <c r="B49" s="18">
        <f>D48+H48-O48</f>
        <v>11428.154301111379</v>
      </c>
      <c r="C49" s="48">
        <f>(B49*required_return)</f>
        <v>342.84462903334133</v>
      </c>
      <c r="D49" s="19">
        <f>B49+C49</f>
        <v>11770.99893014472</v>
      </c>
      <c r="E49" s="15">
        <f>B49/2200</f>
        <v>5.1946155914142631</v>
      </c>
      <c r="F49" s="15">
        <f>E49</f>
        <v>5.1946155914142631</v>
      </c>
      <c r="G49" s="61">
        <f t="shared" ref="G49:G51" si="27">(D49-B49)/F49</f>
        <v>66</v>
      </c>
      <c r="H49" s="22"/>
      <c r="I49" s="22"/>
      <c r="J49" s="19">
        <f>D49+H49-I49</f>
        <v>11770.99893014472</v>
      </c>
      <c r="K49" s="52">
        <f>(0.7*B49)</f>
        <v>7999.7080107779648</v>
      </c>
      <c r="L49" s="64">
        <f>E49*50/B49</f>
        <v>2.2727272727272724E-2</v>
      </c>
      <c r="M49" s="51"/>
      <c r="N49" s="54"/>
      <c r="O49" s="21"/>
      <c r="P49" s="19"/>
      <c r="Q49" s="15">
        <f>Q48+C49+H48</f>
        <v>11770.99893014472</v>
      </c>
      <c r="R49" s="28">
        <f>(Q49-(B3+SUM(H3:H48)))/(B3+SUM(H3:H48))</f>
        <v>1.3541997860289441</v>
      </c>
      <c r="S49" s="28">
        <f t="shared" ref="S49:S51" si="28">D49/B49-1</f>
        <v>3.0000000000000027E-2</v>
      </c>
    </row>
    <row r="50" spans="1:19" s="23" customFormat="1">
      <c r="A50" s="1">
        <f>A49+7</f>
        <v>44878</v>
      </c>
      <c r="B50" s="18">
        <f>D49+H49-O49</f>
        <v>11770.99893014472</v>
      </c>
      <c r="C50" s="48">
        <f>(B50*required_return)</f>
        <v>353.12996790434158</v>
      </c>
      <c r="D50" s="19">
        <f>B50+C50</f>
        <v>12124.128898049063</v>
      </c>
      <c r="E50" s="15">
        <f>B50/2200</f>
        <v>5.3504540591566911</v>
      </c>
      <c r="F50" s="15">
        <f>E50</f>
        <v>5.3504540591566911</v>
      </c>
      <c r="G50" s="61">
        <f t="shared" si="27"/>
        <v>66.000000000000128</v>
      </c>
      <c r="H50" s="22"/>
      <c r="I50" s="22"/>
      <c r="J50" s="19">
        <f>D50+H50-I50</f>
        <v>12124.128898049063</v>
      </c>
      <c r="K50" s="52">
        <f>(0.7*B50)</f>
        <v>8239.6992511013032</v>
      </c>
      <c r="L50" s="64">
        <f t="shared" ref="L50:L51" si="29">E50*50/B50</f>
        <v>2.2727272727272728E-2</v>
      </c>
      <c r="M50" s="51"/>
      <c r="N50" s="54"/>
      <c r="O50" s="21"/>
      <c r="P50" s="19"/>
      <c r="Q50" s="15">
        <f>Q49+C50+H49</f>
        <v>12124.128898049063</v>
      </c>
      <c r="R50" s="28">
        <f>(Q50-(B3+SUM(H3:H49)))/(B3+SUM(H3:H49))</f>
        <v>1.4248257796098125</v>
      </c>
      <c r="S50" s="28">
        <f t="shared" si="28"/>
        <v>3.0000000000000027E-2</v>
      </c>
    </row>
    <row r="51" spans="1:19" s="23" customFormat="1" ht="15" thickBot="1">
      <c r="A51" s="1">
        <f>A50+7</f>
        <v>44885</v>
      </c>
      <c r="B51" s="18">
        <f>D50+H50-O50</f>
        <v>12124.128898049063</v>
      </c>
      <c r="C51" s="48">
        <f>(B51*required_return)</f>
        <v>363.72386694147184</v>
      </c>
      <c r="D51" s="19">
        <f>B51+C51</f>
        <v>12487.852764990534</v>
      </c>
      <c r="E51" s="15">
        <f>B51/2200</f>
        <v>5.5109676809313921</v>
      </c>
      <c r="F51" s="15">
        <f>E51</f>
        <v>5.5109676809313921</v>
      </c>
      <c r="G51" s="61">
        <f t="shared" si="27"/>
        <v>65.999999999999844</v>
      </c>
      <c r="H51" s="24"/>
      <c r="I51" s="24"/>
      <c r="J51" s="19">
        <f>D51+H51-I51</f>
        <v>12487.852764990534</v>
      </c>
      <c r="K51" s="52">
        <f>(0.7*B51)</f>
        <v>8486.8902286343437</v>
      </c>
      <c r="L51" s="64">
        <f t="shared" si="29"/>
        <v>2.2727272727272728E-2</v>
      </c>
      <c r="M51" s="51"/>
      <c r="N51" s="55"/>
      <c r="O51" s="21"/>
      <c r="P51" s="19"/>
      <c r="Q51" s="15">
        <f>Q50+C51+H50</f>
        <v>12487.852764990534</v>
      </c>
      <c r="R51" s="28">
        <f>(Q51-(B3+SUM(H3:H50)))/(B3+SUM(H3:H50))</f>
        <v>1.4975705529981067</v>
      </c>
      <c r="S51" s="28">
        <f t="shared" si="28"/>
        <v>3.0000000000000027E-2</v>
      </c>
    </row>
    <row r="52" spans="1:19" ht="15" thickBot="1">
      <c r="A52" s="2"/>
      <c r="B52" s="3"/>
      <c r="C52" s="13"/>
      <c r="D52" s="4"/>
      <c r="E52" s="4"/>
      <c r="F52" s="4"/>
      <c r="G52" s="4"/>
      <c r="H52" s="4"/>
      <c r="I52" s="4"/>
      <c r="J52" s="4"/>
      <c r="K52" s="5"/>
      <c r="L52" s="4"/>
      <c r="M52" s="4"/>
      <c r="N52" s="4"/>
      <c r="O52" s="4"/>
      <c r="P52" s="4"/>
      <c r="Q52" s="4"/>
      <c r="R52" s="29"/>
      <c r="S52" s="29"/>
    </row>
    <row r="53" spans="1:19" s="23" customFormat="1">
      <c r="A53" s="1">
        <f>A51+7</f>
        <v>44892</v>
      </c>
      <c r="B53" s="18">
        <f>D51+H51-O51</f>
        <v>12487.852764990534</v>
      </c>
      <c r="C53" s="48">
        <f>(B53*required_return)</f>
        <v>374.63558294971597</v>
      </c>
      <c r="D53" s="15">
        <f>B53+C53</f>
        <v>12862.488347940249</v>
      </c>
      <c r="E53" s="15">
        <f>B53/2200</f>
        <v>5.6762967113593339</v>
      </c>
      <c r="F53" s="15">
        <f>E53</f>
        <v>5.6762967113593339</v>
      </c>
      <c r="G53" s="62">
        <f>(D53-B53)/F53</f>
        <v>65.999999999999844</v>
      </c>
      <c r="H53" s="22"/>
      <c r="I53" s="22"/>
      <c r="J53" s="15">
        <f>D53+H53-I53</f>
        <v>12862.488347940249</v>
      </c>
      <c r="K53" s="52">
        <f>(0.7*B53)</f>
        <v>8741.4969354933728</v>
      </c>
      <c r="L53" s="64">
        <f>E53*50/B53</f>
        <v>2.2727272727272728E-2</v>
      </c>
      <c r="M53" s="51"/>
      <c r="N53" s="54"/>
      <c r="O53" s="21"/>
      <c r="P53" s="19"/>
      <c r="Q53" s="15">
        <f>Q51+C53+H51</f>
        <v>12862.488347940249</v>
      </c>
      <c r="R53" s="28">
        <f>(Q53-(B3+SUM(H3:H51)))/(B3+SUM(H3:H51))</f>
        <v>1.5724976695880497</v>
      </c>
      <c r="S53" s="28">
        <f>D53/B53-1</f>
        <v>3.0000000000000027E-2</v>
      </c>
    </row>
    <row r="54" spans="1:19" s="23" customFormat="1">
      <c r="A54" s="1">
        <f>A53+7</f>
        <v>44899</v>
      </c>
      <c r="B54" s="18">
        <f>D53+H53-O53</f>
        <v>12862.488347940249</v>
      </c>
      <c r="C54" s="48">
        <f>(B54*required_return)</f>
        <v>385.87465043820742</v>
      </c>
      <c r="D54" s="19">
        <f>B54+C54</f>
        <v>13248.362998378456</v>
      </c>
      <c r="E54" s="15">
        <f>B54/2200</f>
        <v>5.846585612700113</v>
      </c>
      <c r="F54" s="15">
        <f>E54</f>
        <v>5.846585612700113</v>
      </c>
      <c r="G54" s="61">
        <f t="shared" ref="G54:G56" si="30">(D54-B54)/F54</f>
        <v>65.999999999999929</v>
      </c>
      <c r="H54" s="22"/>
      <c r="I54" s="22"/>
      <c r="J54" s="19">
        <f>D54+H54-I54</f>
        <v>13248.362998378456</v>
      </c>
      <c r="K54" s="52">
        <f>(0.7*B54)</f>
        <v>9003.7418435581731</v>
      </c>
      <c r="L54" s="64">
        <f>E54*50/B54</f>
        <v>2.2727272727272728E-2</v>
      </c>
      <c r="M54" s="51"/>
      <c r="N54" s="54"/>
      <c r="O54" s="21"/>
      <c r="P54" s="19"/>
      <c r="Q54" s="15">
        <f>Q53+C54+H53</f>
        <v>13248.362998378456</v>
      </c>
      <c r="R54" s="28">
        <f>(Q54-(B3+SUM(H3:H53)))/(B3+SUM(H3:H53))</f>
        <v>1.6496725996756911</v>
      </c>
      <c r="S54" s="28">
        <f t="shared" ref="S54:S56" si="31">D54/B54-1</f>
        <v>3.0000000000000027E-2</v>
      </c>
    </row>
    <row r="55" spans="1:19" s="23" customFormat="1">
      <c r="A55" s="1">
        <f>A54+7</f>
        <v>44906</v>
      </c>
      <c r="B55" s="18">
        <f>D54+H54-O54</f>
        <v>13248.362998378456</v>
      </c>
      <c r="C55" s="48">
        <f>(B55*required_return)</f>
        <v>397.45088995135364</v>
      </c>
      <c r="D55" s="19">
        <f>B55+C55</f>
        <v>13645.813888329809</v>
      </c>
      <c r="E55" s="15">
        <f>B55/2200</f>
        <v>6.021983181081116</v>
      </c>
      <c r="F55" s="15">
        <f>E55</f>
        <v>6.021983181081116</v>
      </c>
      <c r="G55" s="61">
        <f t="shared" si="30"/>
        <v>65.999999999999901</v>
      </c>
      <c r="H55" s="22"/>
      <c r="I55" s="22"/>
      <c r="J55" s="19">
        <f>D55+H55-I55</f>
        <v>13645.813888329809</v>
      </c>
      <c r="K55" s="52">
        <f>(0.7*B55)</f>
        <v>9273.8540988649183</v>
      </c>
      <c r="L55" s="64">
        <f t="shared" ref="L55:L56" si="32">E55*50/B55</f>
        <v>2.2727272727272728E-2</v>
      </c>
      <c r="M55" s="51"/>
      <c r="N55" s="54"/>
      <c r="O55" s="21"/>
      <c r="P55" s="19"/>
      <c r="Q55" s="15">
        <f>Q54+C55+H54</f>
        <v>13645.813888329809</v>
      </c>
      <c r="R55" s="28">
        <f>(Q55-(B3+SUM(H3:H54)))/(B3+SUM(H3:H54))</f>
        <v>1.7291627776659617</v>
      </c>
      <c r="S55" s="28">
        <f t="shared" si="31"/>
        <v>3.0000000000000027E-2</v>
      </c>
    </row>
    <row r="56" spans="1:19" s="23" customFormat="1" ht="15" thickBot="1">
      <c r="A56" s="1">
        <f>A55+7</f>
        <v>44913</v>
      </c>
      <c r="B56" s="18">
        <f>D55+H55-O55</f>
        <v>13645.813888329809</v>
      </c>
      <c r="C56" s="48">
        <f>(B56*required_return)</f>
        <v>409.37441664989427</v>
      </c>
      <c r="D56" s="19">
        <f>B56+C56</f>
        <v>14055.188304979703</v>
      </c>
      <c r="E56" s="15">
        <f>B56/2200</f>
        <v>6.2026426765135492</v>
      </c>
      <c r="F56" s="15">
        <f>E56</f>
        <v>6.2026426765135492</v>
      </c>
      <c r="G56" s="61">
        <f t="shared" si="30"/>
        <v>66.000000000000057</v>
      </c>
      <c r="H56" s="24"/>
      <c r="I56" s="24"/>
      <c r="J56" s="19">
        <f>D56+H56-I56</f>
        <v>14055.188304979703</v>
      </c>
      <c r="K56" s="52">
        <f>(0.7*B56)</f>
        <v>9552.0697218308651</v>
      </c>
      <c r="L56" s="64">
        <f t="shared" si="32"/>
        <v>2.2727272727272724E-2</v>
      </c>
      <c r="M56" s="51"/>
      <c r="N56" s="55"/>
      <c r="O56" s="21"/>
      <c r="P56" s="19"/>
      <c r="Q56" s="15">
        <f>Q55+C56+H55</f>
        <v>14055.188304979703</v>
      </c>
      <c r="R56" s="28">
        <f>(Q56-(B3+SUM(H3:H55)))/(B3+SUM(H3:H55))</f>
        <v>1.8110376609959407</v>
      </c>
      <c r="S56" s="28">
        <f t="shared" si="31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5"/>
      <c r="L57" s="4"/>
      <c r="M57" s="4"/>
      <c r="N57" s="4"/>
      <c r="O57" s="4"/>
      <c r="P57" s="4"/>
      <c r="Q57" s="4"/>
      <c r="R57" s="29"/>
      <c r="S57" s="29"/>
    </row>
    <row r="58" spans="1:19" s="23" customFormat="1">
      <c r="A58" s="1">
        <f>A56+7</f>
        <v>44920</v>
      </c>
      <c r="B58" s="18">
        <f>D56+H56-O56</f>
        <v>14055.188304979703</v>
      </c>
      <c r="C58" s="48">
        <f>(B58*required_return)</f>
        <v>421.65564914939108</v>
      </c>
      <c r="D58" s="15">
        <f>B58+C58</f>
        <v>14476.843954129094</v>
      </c>
      <c r="E58" s="15">
        <f>B58/2200</f>
        <v>6.3887219568089559</v>
      </c>
      <c r="F58" s="15">
        <f>E58</f>
        <v>6.3887219568089559</v>
      </c>
      <c r="G58" s="62">
        <f>(D58-B58)/F58</f>
        <v>65.999999999999858</v>
      </c>
      <c r="H58" s="22"/>
      <c r="I58" s="22"/>
      <c r="J58" s="15">
        <f>D58+H58-I58</f>
        <v>14476.843954129094</v>
      </c>
      <c r="K58" s="52">
        <f>(0.7*B58)</f>
        <v>9838.631813485792</v>
      </c>
      <c r="L58" s="64">
        <f>E58*50/B58</f>
        <v>2.2727272727272728E-2</v>
      </c>
      <c r="M58" s="51"/>
      <c r="N58" s="54"/>
      <c r="O58" s="21"/>
      <c r="P58" s="19"/>
      <c r="Q58" s="15">
        <f>Q56+C58+H56</f>
        <v>14476.843954129094</v>
      </c>
      <c r="R58" s="28">
        <f>(Q58-(B3+SUM(H3:H56)))/(B3+SUM(H3:H56))</f>
        <v>1.8953687908258188</v>
      </c>
      <c r="S58" s="28">
        <f>D58/B58-1</f>
        <v>3.0000000000000027E-2</v>
      </c>
    </row>
    <row r="59" spans="1:19" s="23" customFormat="1">
      <c r="A59" s="1">
        <f>A58+7</f>
        <v>44927</v>
      </c>
      <c r="B59" s="18">
        <f>D58+H58-O58</f>
        <v>14476.843954129094</v>
      </c>
      <c r="C59" s="48">
        <f>(B59*required_return)</f>
        <v>434.30531862387278</v>
      </c>
      <c r="D59" s="19">
        <f>B59+C59</f>
        <v>14911.149272752966</v>
      </c>
      <c r="E59" s="15">
        <f>B59/2200</f>
        <v>6.5803836155132247</v>
      </c>
      <c r="F59" s="15">
        <f>E59</f>
        <v>6.5803836155132247</v>
      </c>
      <c r="G59" s="61">
        <f t="shared" ref="G59:G61" si="33">(D59-B59)/F59</f>
        <v>65.999999999999901</v>
      </c>
      <c r="H59" s="22"/>
      <c r="I59" s="22"/>
      <c r="J59" s="19">
        <f>D59+H59-I59</f>
        <v>14911.149272752966</v>
      </c>
      <c r="K59" s="52">
        <f>(0.7*B59)</f>
        <v>10133.790767890365</v>
      </c>
      <c r="L59" s="64">
        <f>E59*50/B59</f>
        <v>2.2727272727272731E-2</v>
      </c>
      <c r="M59" s="51"/>
      <c r="N59" s="54"/>
      <c r="O59" s="21"/>
      <c r="P59" s="19"/>
      <c r="Q59" s="15">
        <f>Q58+C59+H58</f>
        <v>14911.149272752966</v>
      </c>
      <c r="R59" s="28">
        <f>(Q59-(B3+SUM(H3:H58)))/(B3+SUM(H3:H58))</f>
        <v>1.9822298545505932</v>
      </c>
      <c r="S59" s="28">
        <f t="shared" ref="S59:S61" si="34">D59/B59-1</f>
        <v>3.0000000000000027E-2</v>
      </c>
    </row>
    <row r="60" spans="1:19" s="23" customFormat="1">
      <c r="A60" s="1">
        <f>A59+7</f>
        <v>44934</v>
      </c>
      <c r="B60" s="18">
        <f>D59+H59-O59</f>
        <v>14911.149272752966</v>
      </c>
      <c r="C60" s="48">
        <f>(B60*required_return)</f>
        <v>447.33447818258895</v>
      </c>
      <c r="D60" s="19">
        <f>B60+C60</f>
        <v>15358.483750935555</v>
      </c>
      <c r="E60" s="15">
        <f>B60/2200</f>
        <v>6.7777951239786205</v>
      </c>
      <c r="F60" s="15">
        <f>E60</f>
        <v>6.7777951239786205</v>
      </c>
      <c r="G60" s="61">
        <f t="shared" si="33"/>
        <v>66.000000000000014</v>
      </c>
      <c r="H60" s="22"/>
      <c r="I60" s="22"/>
      <c r="J60" s="19">
        <f>D60+H60-I60</f>
        <v>15358.483750935555</v>
      </c>
      <c r="K60" s="52">
        <f>(0.7*B60)</f>
        <v>10437.804490927076</v>
      </c>
      <c r="L60" s="64">
        <f t="shared" ref="L60:L61" si="35">E60*50/B60</f>
        <v>2.2727272727272728E-2</v>
      </c>
      <c r="M60" s="51"/>
      <c r="N60" s="54"/>
      <c r="O60" s="21"/>
      <c r="P60" s="19"/>
      <c r="Q60" s="15">
        <f>Q59+C60+H59</f>
        <v>15358.483750935555</v>
      </c>
      <c r="R60" s="28">
        <f>(Q60-(B3+SUM(H3:H59)))/(B3+SUM(H3:H59))</f>
        <v>2.0716967501871109</v>
      </c>
      <c r="S60" s="28">
        <f t="shared" si="34"/>
        <v>3.0000000000000027E-2</v>
      </c>
    </row>
    <row r="61" spans="1:19" s="23" customFormat="1" ht="15" thickBot="1">
      <c r="A61" s="1">
        <f>A60+7</f>
        <v>44941</v>
      </c>
      <c r="B61" s="18">
        <f>D60+H60-O60</f>
        <v>15358.483750935555</v>
      </c>
      <c r="C61" s="48">
        <f>(B61*required_return)</f>
        <v>460.75451252806664</v>
      </c>
      <c r="D61" s="19">
        <f>B61+C61</f>
        <v>15819.238263463621</v>
      </c>
      <c r="E61" s="15">
        <f>B61/2200</f>
        <v>6.9811289776979795</v>
      </c>
      <c r="F61" s="15">
        <f>E61</f>
        <v>6.9811289776979795</v>
      </c>
      <c r="G61" s="61">
        <f t="shared" si="33"/>
        <v>66.000000000000014</v>
      </c>
      <c r="H61" s="24"/>
      <c r="I61" s="24"/>
      <c r="J61" s="19">
        <f>D61+H61-I61</f>
        <v>15819.238263463621</v>
      </c>
      <c r="K61" s="52">
        <f>(0.7*B61)</f>
        <v>10750.938625654888</v>
      </c>
      <c r="L61" s="64">
        <f t="shared" si="35"/>
        <v>2.2727272727272728E-2</v>
      </c>
      <c r="M61" s="51"/>
      <c r="N61" s="55"/>
      <c r="O61" s="21"/>
      <c r="P61" s="19"/>
      <c r="Q61" s="15">
        <f>Q60+C61+H60</f>
        <v>15819.238263463621</v>
      </c>
      <c r="R61" s="28">
        <f>(Q61-(B3+SUM(H3:H60)))/(B3+SUM(H3:H60))</f>
        <v>2.1638476526927244</v>
      </c>
      <c r="S61" s="28">
        <f t="shared" si="34"/>
        <v>3.0000000000000027E-2</v>
      </c>
    </row>
    <row r="62" spans="1:19" ht="15" thickBot="1">
      <c r="A62" s="2"/>
      <c r="B62" s="3"/>
      <c r="C62" s="13"/>
      <c r="D62" s="4"/>
      <c r="E62" s="4"/>
      <c r="F62" s="4"/>
      <c r="G62" s="4"/>
      <c r="H62" s="4"/>
      <c r="I62" s="4"/>
      <c r="J62" s="4"/>
      <c r="K62" s="5"/>
      <c r="L62" s="4"/>
      <c r="M62" s="4"/>
      <c r="N62" s="4"/>
      <c r="O62" s="4"/>
      <c r="P62" s="4"/>
      <c r="Q62" s="4"/>
      <c r="R62" s="29"/>
      <c r="S62" s="29"/>
    </row>
    <row r="63" spans="1:19" s="23" customFormat="1">
      <c r="A63" s="1">
        <f>A61+7</f>
        <v>44948</v>
      </c>
      <c r="B63" s="18">
        <f>D61+H61-O61</f>
        <v>15819.238263463621</v>
      </c>
      <c r="C63" s="48">
        <f>(B63*required_return)</f>
        <v>474.57714790390861</v>
      </c>
      <c r="D63" s="15">
        <f>B63+C63</f>
        <v>16293.81541136753</v>
      </c>
      <c r="E63" s="15">
        <f>B63/2200</f>
        <v>7.1905628470289189</v>
      </c>
      <c r="F63" s="15">
        <f>E63</f>
        <v>7.1905628470289189</v>
      </c>
      <c r="G63" s="62">
        <f>(D63-B63)/F63</f>
        <v>65.999999999999986</v>
      </c>
      <c r="H63" s="22"/>
      <c r="I63" s="22"/>
      <c r="J63" s="15">
        <f>D63+H63-I63</f>
        <v>16293.81541136753</v>
      </c>
      <c r="K63" s="52">
        <f>(0.7*B63)</f>
        <v>11073.466784424534</v>
      </c>
      <c r="L63" s="64">
        <f>E63*50/B63</f>
        <v>2.2727272727272724E-2</v>
      </c>
      <c r="M63" s="51"/>
      <c r="N63" s="54"/>
      <c r="O63" s="21"/>
      <c r="P63" s="19"/>
      <c r="Q63" s="15">
        <f>Q61+C63+H61</f>
        <v>16293.81541136753</v>
      </c>
      <c r="R63" s="28">
        <f>(Q63-(B3+SUM(H3:H61)))/(B3+SUM(H3:H61))</f>
        <v>2.2587630822735059</v>
      </c>
      <c r="S63" s="28">
        <f>D63/B63-1</f>
        <v>3.0000000000000027E-2</v>
      </c>
    </row>
    <row r="64" spans="1:19" s="23" customFormat="1">
      <c r="A64" s="1">
        <f>A63+7</f>
        <v>44955</v>
      </c>
      <c r="B64" s="18">
        <f>D63+H63-O63</f>
        <v>16293.81541136753</v>
      </c>
      <c r="C64" s="48">
        <f>(B64*required_return)</f>
        <v>488.81446234102589</v>
      </c>
      <c r="D64" s="19">
        <f>B64+C64</f>
        <v>16782.629873708556</v>
      </c>
      <c r="E64" s="15">
        <f>B64/2200</f>
        <v>7.4062797324397867</v>
      </c>
      <c r="F64" s="15">
        <f>E64</f>
        <v>7.4062797324397867</v>
      </c>
      <c r="G64" s="61">
        <f t="shared" ref="G64:G66" si="36">(D64-B64)/F64</f>
        <v>66.000000000000043</v>
      </c>
      <c r="H64" s="22"/>
      <c r="I64" s="22"/>
      <c r="J64" s="19">
        <f>D64+H64-I64</f>
        <v>16782.629873708556</v>
      </c>
      <c r="K64" s="52">
        <f>(0.7*B64)</f>
        <v>11405.67078795727</v>
      </c>
      <c r="L64" s="64">
        <f>E64*50/B64</f>
        <v>2.2727272727272728E-2</v>
      </c>
      <c r="M64" s="51"/>
      <c r="N64" s="54"/>
      <c r="O64" s="21"/>
      <c r="P64" s="19"/>
      <c r="Q64" s="15">
        <f>Q63+C64+H63</f>
        <v>16782.629873708556</v>
      </c>
      <c r="R64" s="28">
        <f>(Q64-(B3+SUM(H3:H63)))/(B3+SUM(H3:H63))</f>
        <v>2.3565259747417113</v>
      </c>
      <c r="S64" s="28">
        <f t="shared" ref="S64:S66" si="37">D64/B64-1</f>
        <v>3.0000000000000027E-2</v>
      </c>
    </row>
    <row r="65" spans="1:19" s="23" customFormat="1">
      <c r="A65" s="1">
        <f>A64+7</f>
        <v>44962</v>
      </c>
      <c r="B65" s="18">
        <f>D64+H64-O64</f>
        <v>16782.629873708556</v>
      </c>
      <c r="C65" s="48">
        <f>(B65*required_return)</f>
        <v>503.47889621125665</v>
      </c>
      <c r="D65" s="19">
        <f>B65+C65</f>
        <v>17286.108769919814</v>
      </c>
      <c r="E65" s="15">
        <f>B65/2200</f>
        <v>7.6284681244129802</v>
      </c>
      <c r="F65" s="15">
        <f>E65</f>
        <v>7.6284681244129802</v>
      </c>
      <c r="G65" s="61">
        <f t="shared" si="36"/>
        <v>66.000000000000171</v>
      </c>
      <c r="H65" s="22"/>
      <c r="I65" s="22"/>
      <c r="J65" s="19">
        <f>D65+H65-I65</f>
        <v>17286.108769919814</v>
      </c>
      <c r="K65" s="52">
        <f>(0.7*B65)</f>
        <v>11747.840911595989</v>
      </c>
      <c r="L65" s="64">
        <f t="shared" ref="L65:L66" si="38">E65*50/B65</f>
        <v>2.2727272727272724E-2</v>
      </c>
      <c r="M65" s="51"/>
      <c r="N65" s="54"/>
      <c r="O65" s="21"/>
      <c r="P65" s="19"/>
      <c r="Q65" s="15">
        <f>Q64+C65+H64</f>
        <v>17286.108769919814</v>
      </c>
      <c r="R65" s="28">
        <f>(Q65-(B3+SUM(H3:H64)))/(B3+SUM(H3:H64))</f>
        <v>2.4572217539839629</v>
      </c>
      <c r="S65" s="28">
        <f t="shared" si="37"/>
        <v>3.0000000000000027E-2</v>
      </c>
    </row>
    <row r="66" spans="1:19" s="23" customFormat="1" ht="15" thickBot="1">
      <c r="A66" s="6">
        <f>A65+7</f>
        <v>44969</v>
      </c>
      <c r="B66" s="18">
        <f>D65+H65-O65</f>
        <v>17286.108769919814</v>
      </c>
      <c r="C66" s="48">
        <f>(B66*required_return)</f>
        <v>518.58326309759445</v>
      </c>
      <c r="D66" s="19">
        <f>B66+C66</f>
        <v>17804.692033017407</v>
      </c>
      <c r="E66" s="15">
        <f>B66/2200</f>
        <v>7.8573221681453704</v>
      </c>
      <c r="F66" s="15">
        <f>E66</f>
        <v>7.8573221681453704</v>
      </c>
      <c r="G66" s="61">
        <f t="shared" si="36"/>
        <v>65.999999999999801</v>
      </c>
      <c r="H66" s="24"/>
      <c r="I66" s="24"/>
      <c r="J66" s="19">
        <f>D66+H66-I66</f>
        <v>17804.692033017407</v>
      </c>
      <c r="K66" s="52">
        <f>(0.7*B66)</f>
        <v>12100.276138943869</v>
      </c>
      <c r="L66" s="64">
        <f t="shared" si="38"/>
        <v>2.2727272727272728E-2</v>
      </c>
      <c r="M66" s="51"/>
      <c r="N66" s="55"/>
      <c r="O66" s="21"/>
      <c r="P66" s="19"/>
      <c r="Q66" s="15">
        <f>Q65+C66+H65</f>
        <v>17804.692033017407</v>
      </c>
      <c r="R66" s="28">
        <f>(Q66-(B3+SUM(H3:H65)))/(B3+SUM(H3:H65))</f>
        <v>2.5609384066034813</v>
      </c>
      <c r="S66" s="28">
        <f t="shared" si="37"/>
        <v>2.9999999999999805E-2</v>
      </c>
    </row>
    <row r="67" spans="1:19" ht="15" thickBot="1">
      <c r="A67" s="2"/>
      <c r="B67" s="3"/>
      <c r="C67" s="13"/>
      <c r="D67" s="4"/>
      <c r="E67" s="4"/>
      <c r="F67" s="4"/>
      <c r="G67" s="4"/>
      <c r="H67" s="4"/>
      <c r="I67" s="4"/>
      <c r="J67" s="4"/>
      <c r="K67" s="5"/>
      <c r="L67" s="4"/>
      <c r="M67" s="4"/>
      <c r="N67" s="4"/>
      <c r="O67" s="4"/>
      <c r="P67" s="4"/>
      <c r="Q67" s="4"/>
      <c r="R67" s="29"/>
      <c r="S67" s="29"/>
    </row>
    <row r="68" spans="1:19" s="23" customFormat="1">
      <c r="A68" s="1">
        <f>A66+7</f>
        <v>44976</v>
      </c>
      <c r="B68" s="18">
        <f>D66+H66-O66</f>
        <v>17804.692033017407</v>
      </c>
      <c r="C68" s="48">
        <f>(B68*required_return)</f>
        <v>534.14076099052215</v>
      </c>
      <c r="D68" s="15">
        <f>B68+C68</f>
        <v>18338.832794007929</v>
      </c>
      <c r="E68" s="15">
        <f>B68/2200</f>
        <v>8.09304183318973</v>
      </c>
      <c r="F68" s="15">
        <f>E68</f>
        <v>8.09304183318973</v>
      </c>
      <c r="G68" s="62">
        <f>(D68-B68)/F68</f>
        <v>65.999999999999957</v>
      </c>
      <c r="H68" s="22"/>
      <c r="I68" s="22"/>
      <c r="J68" s="15">
        <f>D68+H68-I68</f>
        <v>18338.832794007929</v>
      </c>
      <c r="K68" s="52">
        <f>(0.7*B68)</f>
        <v>12463.284423112184</v>
      </c>
      <c r="L68" s="64">
        <f>E68*50/B68</f>
        <v>2.2727272727272724E-2</v>
      </c>
      <c r="M68" s="51"/>
      <c r="N68" s="54"/>
      <c r="O68" s="21"/>
      <c r="P68" s="19"/>
      <c r="Q68" s="15">
        <f>Q66+C68+H66</f>
        <v>18338.832794007929</v>
      </c>
      <c r="R68" s="28">
        <f>(Q68-(B3+SUM(H3:H66)))/(B3+SUM(H3:H66))</f>
        <v>2.6677665588015858</v>
      </c>
      <c r="S68" s="28">
        <f>D68/B68-1</f>
        <v>3.0000000000000027E-2</v>
      </c>
    </row>
    <row r="69" spans="1:19" s="23" customFormat="1">
      <c r="A69" s="1">
        <f>A68+7</f>
        <v>44983</v>
      </c>
      <c r="B69" s="18">
        <f>D68+H68-O68</f>
        <v>18338.832794007929</v>
      </c>
      <c r="C69" s="48">
        <f>(B69*required_return)</f>
        <v>550.16498382023781</v>
      </c>
      <c r="D69" s="19">
        <f>B69+C69</f>
        <v>18888.997777828168</v>
      </c>
      <c r="E69" s="15">
        <f>B69/2200</f>
        <v>8.3358330881854226</v>
      </c>
      <c r="F69" s="15">
        <f>E69</f>
        <v>8.3358330881854226</v>
      </c>
      <c r="G69" s="61">
        <f t="shared" ref="G69:G71" si="39">(D69-B69)/F69</f>
        <v>66.000000000000171</v>
      </c>
      <c r="H69" s="22"/>
      <c r="I69" s="22"/>
      <c r="J69" s="19">
        <f>D69+H69-I69</f>
        <v>18888.997777828168</v>
      </c>
      <c r="K69" s="52">
        <f>(0.7*B69)</f>
        <v>12837.182955805549</v>
      </c>
      <c r="L69" s="64">
        <f>E69*50/B69</f>
        <v>2.2727272727272728E-2</v>
      </c>
      <c r="M69" s="51"/>
      <c r="N69" s="54"/>
      <c r="O69" s="21"/>
      <c r="P69" s="19"/>
      <c r="Q69" s="15">
        <f>Q68+C69+H68</f>
        <v>18888.997777828168</v>
      </c>
      <c r="R69" s="28">
        <f>(Q69-(B3+SUM(H3:H68)))/(B3+SUM(H3:H68))</f>
        <v>2.7777995555656338</v>
      </c>
      <c r="S69" s="28">
        <f t="shared" ref="S69:S71" si="40">D69/B69-1</f>
        <v>3.0000000000000027E-2</v>
      </c>
    </row>
    <row r="70" spans="1:19" s="23" customFormat="1">
      <c r="A70" s="1">
        <f>A69+7</f>
        <v>44990</v>
      </c>
      <c r="B70" s="18">
        <f>D69+H69-O69</f>
        <v>18888.997777828168</v>
      </c>
      <c r="C70" s="48">
        <f>(B70*required_return)</f>
        <v>566.66993333484504</v>
      </c>
      <c r="D70" s="19">
        <f>B70+C70</f>
        <v>19455.667711163012</v>
      </c>
      <c r="E70" s="15">
        <f>B70/2200</f>
        <v>8.5859080808309862</v>
      </c>
      <c r="F70" s="15">
        <f>E70</f>
        <v>8.5859080808309862</v>
      </c>
      <c r="G70" s="61">
        <f t="shared" si="39"/>
        <v>65.999999999999901</v>
      </c>
      <c r="H70" s="22"/>
      <c r="I70" s="22"/>
      <c r="J70" s="19">
        <f>D70+H70-I70</f>
        <v>19455.667711163012</v>
      </c>
      <c r="K70" s="52">
        <f>(0.7*B70)</f>
        <v>13222.298444479717</v>
      </c>
      <c r="L70" s="64">
        <f t="shared" ref="L70:L71" si="41">E70*50/B70</f>
        <v>2.2727272727272728E-2</v>
      </c>
      <c r="M70" s="51"/>
      <c r="N70" s="54"/>
      <c r="O70" s="21"/>
      <c r="P70" s="19"/>
      <c r="Q70" s="15">
        <f>Q69+C70+H69</f>
        <v>19455.667711163012</v>
      </c>
      <c r="R70" s="28">
        <f>(Q70-(B3+SUM(H3:H69)))/(B3+SUM(H3:H69))</f>
        <v>2.8911335422326023</v>
      </c>
      <c r="S70" s="28">
        <f t="shared" si="40"/>
        <v>3.0000000000000027E-2</v>
      </c>
    </row>
    <row r="71" spans="1:19" s="23" customFormat="1" ht="15" thickBot="1">
      <c r="A71" s="6">
        <f>A70+7</f>
        <v>44997</v>
      </c>
      <c r="B71" s="18">
        <f>D70+H70-O70</f>
        <v>19455.667711163012</v>
      </c>
      <c r="C71" s="48">
        <f>(B71*required_return)</f>
        <v>583.67003133489038</v>
      </c>
      <c r="D71" s="19">
        <f>B71+C71</f>
        <v>20039.337742497904</v>
      </c>
      <c r="E71" s="15">
        <f>B71/2200</f>
        <v>8.8434853232559139</v>
      </c>
      <c r="F71" s="15">
        <f>E71</f>
        <v>8.8434853232559139</v>
      </c>
      <c r="G71" s="61">
        <f t="shared" si="39"/>
        <v>66.000000000000185</v>
      </c>
      <c r="H71" s="24"/>
      <c r="I71" s="24"/>
      <c r="J71" s="19">
        <f>D71+H71-I71</f>
        <v>20039.337742497904</v>
      </c>
      <c r="K71" s="52">
        <f>(0.7*B71)</f>
        <v>13618.967397814107</v>
      </c>
      <c r="L71" s="64">
        <f t="shared" si="41"/>
        <v>2.2727272727272724E-2</v>
      </c>
      <c r="M71" s="51"/>
      <c r="N71" s="55"/>
      <c r="O71" s="21"/>
      <c r="P71" s="19"/>
      <c r="Q71" s="15">
        <f>Q70+C71+H70</f>
        <v>20039.337742497904</v>
      </c>
      <c r="R71" s="28">
        <f>(Q71-(B3+SUM(H3:H70)))/(B3+SUM(H3:H70))</f>
        <v>3.0078675484995809</v>
      </c>
      <c r="S71" s="28">
        <f t="shared" si="40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5"/>
      <c r="L72" s="4"/>
      <c r="M72" s="4"/>
      <c r="N72" s="4"/>
      <c r="O72" s="4"/>
      <c r="P72" s="4"/>
      <c r="Q72" s="4"/>
      <c r="R72" s="29"/>
      <c r="S72" s="29"/>
    </row>
    <row r="73" spans="1:19" s="23" customFormat="1">
      <c r="A73" s="1">
        <f>A71+7</f>
        <v>45004</v>
      </c>
      <c r="B73" s="18">
        <f>D71+H71-O71</f>
        <v>20039.337742497904</v>
      </c>
      <c r="C73" s="48">
        <f>(B73*required_return)</f>
        <v>601.18013227493714</v>
      </c>
      <c r="D73" s="15">
        <f>B73+C73</f>
        <v>20640.517874772842</v>
      </c>
      <c r="E73" s="15">
        <f>B73/2200</f>
        <v>9.1087898829535927</v>
      </c>
      <c r="F73" s="15">
        <f>E73</f>
        <v>9.1087898829535927</v>
      </c>
      <c r="G73" s="62">
        <f>(D73-B73)/F73</f>
        <v>66.000000000000085</v>
      </c>
      <c r="H73" s="22"/>
      <c r="I73" s="22"/>
      <c r="J73" s="15">
        <f>D73+H73-I73</f>
        <v>20640.517874772842</v>
      </c>
      <c r="K73" s="52">
        <f>(0.7*B73)</f>
        <v>14027.536419748532</v>
      </c>
      <c r="L73" s="64">
        <f>E73*50/B73</f>
        <v>2.2727272727272728E-2</v>
      </c>
      <c r="M73" s="51"/>
      <c r="N73" s="54"/>
      <c r="O73" s="21"/>
      <c r="P73" s="19"/>
      <c r="Q73" s="15">
        <f>Q71+C73+H71</f>
        <v>20640.517874772842</v>
      </c>
      <c r="R73" s="28">
        <f>(Q73-(B3+SUM(H3:H71)))/(B3+SUM(H3:H71))</f>
        <v>3.1281035749545683</v>
      </c>
      <c r="S73" s="28">
        <f>D73/B73-1</f>
        <v>3.0000000000000027E-2</v>
      </c>
    </row>
    <row r="74" spans="1:19" s="23" customFormat="1">
      <c r="A74" s="1">
        <f>A73+7</f>
        <v>45011</v>
      </c>
      <c r="B74" s="18">
        <f>D73+H73-O73</f>
        <v>20640.517874772842</v>
      </c>
      <c r="C74" s="48">
        <f>(B74*required_return)</f>
        <v>619.21553624318528</v>
      </c>
      <c r="D74" s="19">
        <f>B74+C74</f>
        <v>21259.733411016026</v>
      </c>
      <c r="E74" s="15">
        <f>B74/2200</f>
        <v>9.3820535794422018</v>
      </c>
      <c r="F74" s="15">
        <f>E74</f>
        <v>9.3820535794422018</v>
      </c>
      <c r="G74" s="61">
        <f t="shared" ref="G74:G76" si="42">(D74-B74)/F74</f>
        <v>65.999999999999858</v>
      </c>
      <c r="H74" s="22"/>
      <c r="I74" s="22"/>
      <c r="J74" s="19">
        <f>D74+H74-I74</f>
        <v>21259.733411016026</v>
      </c>
      <c r="K74" s="52">
        <f>(0.7*B74)</f>
        <v>14448.362512340989</v>
      </c>
      <c r="L74" s="64">
        <f>E74*50/B74</f>
        <v>2.2727272727272728E-2</v>
      </c>
      <c r="M74" s="51"/>
      <c r="N74" s="54"/>
      <c r="O74" s="21"/>
      <c r="P74" s="19"/>
      <c r="Q74" s="15">
        <f>Q73+C74+H73</f>
        <v>21259.733411016026</v>
      </c>
      <c r="R74" s="28">
        <f>(Q74-(B3+SUM(H3:H73)))/(B3+SUM(H3:H73))</f>
        <v>3.2519466822032053</v>
      </c>
      <c r="S74" s="28">
        <f t="shared" ref="S74:S76" si="43">D74/B74-1</f>
        <v>3.0000000000000027E-2</v>
      </c>
    </row>
    <row r="75" spans="1:19" s="23" customFormat="1">
      <c r="A75" s="1">
        <f>A74+7</f>
        <v>45018</v>
      </c>
      <c r="B75" s="18">
        <f>D74+H74-O74</f>
        <v>21259.733411016026</v>
      </c>
      <c r="C75" s="48">
        <f>(B75*required_return)</f>
        <v>637.79200233048073</v>
      </c>
      <c r="D75" s="19">
        <f>B75+C75</f>
        <v>21897.525413346506</v>
      </c>
      <c r="E75" s="15">
        <f>B75/2200</f>
        <v>9.6635151868254674</v>
      </c>
      <c r="F75" s="15">
        <f>E75</f>
        <v>9.6635151868254674</v>
      </c>
      <c r="G75" s="61">
        <f t="shared" si="42"/>
        <v>65.999999999999872</v>
      </c>
      <c r="H75" s="22"/>
      <c r="I75" s="22"/>
      <c r="J75" s="19">
        <f>D75+H75-I75</f>
        <v>21897.525413346506</v>
      </c>
      <c r="K75" s="52">
        <f>(0.7*B75)</f>
        <v>14881.813387711218</v>
      </c>
      <c r="L75" s="64">
        <f t="shared" ref="L75:L76" si="44">E75*50/B75</f>
        <v>2.2727272727272728E-2</v>
      </c>
      <c r="M75" s="51"/>
      <c r="N75" s="54"/>
      <c r="O75" s="21"/>
      <c r="P75" s="19"/>
      <c r="Q75" s="15">
        <f>Q74+C75+H74</f>
        <v>21897.525413346506</v>
      </c>
      <c r="R75" s="28">
        <f>(Q75-(B3+SUM(H3:H74)))/(B3+SUM(H3:H74))</f>
        <v>3.3795050826693012</v>
      </c>
      <c r="S75" s="28">
        <f t="shared" si="43"/>
        <v>3.0000000000000027E-2</v>
      </c>
    </row>
    <row r="76" spans="1:19" s="23" customFormat="1" ht="15" thickBot="1">
      <c r="A76" s="6">
        <f>A75+7</f>
        <v>45025</v>
      </c>
      <c r="B76" s="18">
        <f>D75+H75-O75</f>
        <v>21897.525413346506</v>
      </c>
      <c r="C76" s="48">
        <f>(B76*required_return)</f>
        <v>656.92576240039512</v>
      </c>
      <c r="D76" s="19">
        <f>B76+C76</f>
        <v>22554.451175746901</v>
      </c>
      <c r="E76" s="15">
        <f>B76/2200</f>
        <v>9.9534206424302294</v>
      </c>
      <c r="F76" s="15">
        <f>E76</f>
        <v>9.9534206424302294</v>
      </c>
      <c r="G76" s="61">
        <f t="shared" si="42"/>
        <v>65.999999999999972</v>
      </c>
      <c r="H76" s="24"/>
      <c r="I76" s="24"/>
      <c r="J76" s="19">
        <f>D76+H76-I76</f>
        <v>22554.451175746901</v>
      </c>
      <c r="K76" s="52">
        <f>(0.7*B76)</f>
        <v>15328.267789342553</v>
      </c>
      <c r="L76" s="64">
        <f t="shared" si="44"/>
        <v>2.2727272727272724E-2</v>
      </c>
      <c r="M76" s="51"/>
      <c r="N76" s="55"/>
      <c r="O76" s="21"/>
      <c r="P76" s="19"/>
      <c r="Q76" s="15">
        <f>Q75+C76+H75</f>
        <v>22554.451175746901</v>
      </c>
      <c r="R76" s="28">
        <f>(Q76-(B3+SUM(H3:H75)))/(B3+SUM(H3:H75))</f>
        <v>3.5108902351493803</v>
      </c>
      <c r="S76" s="28">
        <f t="shared" si="43"/>
        <v>3.0000000000000027E-2</v>
      </c>
    </row>
    <row r="77" spans="1:19" ht="15" thickBot="1">
      <c r="A77" s="2"/>
      <c r="B77" s="3"/>
      <c r="C77" s="13"/>
      <c r="D77" s="4"/>
      <c r="E77" s="4"/>
      <c r="F77" s="4"/>
      <c r="G77" s="4"/>
      <c r="H77" s="4"/>
      <c r="I77" s="4"/>
      <c r="J77" s="4"/>
      <c r="K77" s="5"/>
      <c r="L77" s="4"/>
      <c r="M77" s="4"/>
      <c r="N77" s="4"/>
      <c r="O77" s="4"/>
      <c r="P77" s="4"/>
      <c r="Q77" s="4"/>
      <c r="R77" s="29"/>
      <c r="S77" s="29"/>
    </row>
    <row r="78" spans="1:19" s="23" customFormat="1">
      <c r="A78" s="1">
        <f>A76+7</f>
        <v>45032</v>
      </c>
      <c r="B78" s="18">
        <f>D76+H76-O76</f>
        <v>22554.451175746901</v>
      </c>
      <c r="C78" s="48">
        <f>(B78*required_return)</f>
        <v>676.63353527240702</v>
      </c>
      <c r="D78" s="15">
        <f>B78+C78</f>
        <v>23231.084711019306</v>
      </c>
      <c r="E78" s="15">
        <f>B78/2200</f>
        <v>10.252023261703137</v>
      </c>
      <c r="F78" s="15">
        <f>E78</f>
        <v>10.252023261703137</v>
      </c>
      <c r="G78" s="62">
        <f>(D78-B78)/F78</f>
        <v>65.999999999999844</v>
      </c>
      <c r="H78" s="22"/>
      <c r="I78" s="22"/>
      <c r="J78" s="15">
        <f>D78+H78-I78</f>
        <v>23231.084711019306</v>
      </c>
      <c r="K78" s="52">
        <f>(0.7*B78)</f>
        <v>15788.11582302283</v>
      </c>
      <c r="L78" s="64">
        <f>E78*50/B78</f>
        <v>2.2727272727272728E-2</v>
      </c>
      <c r="M78" s="51"/>
      <c r="N78" s="54"/>
      <c r="O78" s="21"/>
      <c r="P78" s="19"/>
      <c r="Q78" s="15">
        <f>Q76+C78+H76</f>
        <v>23231.084711019306</v>
      </c>
      <c r="R78" s="28">
        <f>(Q78-(B3+SUM(H3:H76)))/(B3+SUM(H3:H76))</f>
        <v>3.6462169422038611</v>
      </c>
      <c r="S78" s="28">
        <f>D78/B78-1</f>
        <v>3.0000000000000027E-2</v>
      </c>
    </row>
    <row r="79" spans="1:19" s="23" customFormat="1">
      <c r="A79" s="1">
        <f>A78+7</f>
        <v>45039</v>
      </c>
      <c r="B79" s="18">
        <f>D78+H78-O78</f>
        <v>23231.084711019306</v>
      </c>
      <c r="C79" s="48">
        <f>(B79*required_return)</f>
        <v>696.93254133057917</v>
      </c>
      <c r="D79" s="19">
        <f>B79+C79</f>
        <v>23928.017252349884</v>
      </c>
      <c r="E79" s="15">
        <f>B79/2200</f>
        <v>10.55958395955423</v>
      </c>
      <c r="F79" s="15">
        <f>E79</f>
        <v>10.55958395955423</v>
      </c>
      <c r="G79" s="61">
        <f t="shared" ref="G79:G81" si="45">(D79-B79)/F79</f>
        <v>65.999999999999872</v>
      </c>
      <c r="H79" s="22"/>
      <c r="I79" s="22"/>
      <c r="J79" s="19">
        <f>D79+H79-I79</f>
        <v>23928.017252349884</v>
      </c>
      <c r="K79" s="52">
        <f>(0.7*B79)</f>
        <v>16261.759297713514</v>
      </c>
      <c r="L79" s="64">
        <f>E79*50/B79</f>
        <v>2.2727272727272724E-2</v>
      </c>
      <c r="M79" s="51"/>
      <c r="N79" s="54"/>
      <c r="O79" s="21"/>
      <c r="P79" s="19"/>
      <c r="Q79" s="15">
        <f>Q78+C79+H78</f>
        <v>23928.017252349884</v>
      </c>
      <c r="R79" s="28">
        <f>(Q79-(B3+SUM(H3:H78)))/(B3+SUM(H3:H78))</f>
        <v>3.7856034504699769</v>
      </c>
      <c r="S79" s="28">
        <f t="shared" ref="S79:S81" si="46">D79/B79-1</f>
        <v>3.0000000000000027E-2</v>
      </c>
    </row>
    <row r="80" spans="1:19" s="23" customFormat="1">
      <c r="A80" s="1">
        <f>A79+7</f>
        <v>45046</v>
      </c>
      <c r="B80" s="18">
        <f>D79+H79-O79</f>
        <v>23928.017252349884</v>
      </c>
      <c r="C80" s="48">
        <f>(B80*required_return)</f>
        <v>717.84051757049644</v>
      </c>
      <c r="D80" s="19">
        <f>B80+C80</f>
        <v>24645.857769920382</v>
      </c>
      <c r="E80" s="15">
        <f>B80/2200</f>
        <v>10.876371478340856</v>
      </c>
      <c r="F80" s="15">
        <f>E80</f>
        <v>10.876371478340856</v>
      </c>
      <c r="G80" s="61">
        <f t="shared" si="45"/>
        <v>66.000000000000085</v>
      </c>
      <c r="H80" s="22"/>
      <c r="I80" s="22"/>
      <c r="J80" s="19">
        <f>D80+H80-I80</f>
        <v>24645.857769920382</v>
      </c>
      <c r="K80" s="52">
        <f>(0.7*B80)</f>
        <v>16749.612076644917</v>
      </c>
      <c r="L80" s="64">
        <f t="shared" ref="L80:L81" si="47">E80*50/B80</f>
        <v>2.2727272727272724E-2</v>
      </c>
      <c r="M80" s="51"/>
      <c r="N80" s="54"/>
      <c r="O80" s="21"/>
      <c r="P80" s="19"/>
      <c r="Q80" s="15">
        <f>Q79+C80+H79</f>
        <v>24645.857769920382</v>
      </c>
      <c r="R80" s="28">
        <f>(Q80-(B3+SUM(H3:H79)))/(B3+SUM(H3:H79))</f>
        <v>3.9291715539840761</v>
      </c>
      <c r="S80" s="28">
        <f t="shared" si="46"/>
        <v>3.0000000000000027E-2</v>
      </c>
    </row>
    <row r="81" spans="1:19" s="23" customFormat="1" ht="15" thickBot="1">
      <c r="A81" s="6">
        <f>A80+7</f>
        <v>45053</v>
      </c>
      <c r="B81" s="18">
        <f>D80+H80-O80</f>
        <v>24645.857769920382</v>
      </c>
      <c r="C81" s="48">
        <f>(B81*required_return)</f>
        <v>739.37573309761137</v>
      </c>
      <c r="D81" s="19">
        <f>B81+C81</f>
        <v>25385.233503017993</v>
      </c>
      <c r="E81" s="15">
        <f>B81/2200</f>
        <v>11.202662622691083</v>
      </c>
      <c r="F81" s="15">
        <f>E81</f>
        <v>11.202662622691083</v>
      </c>
      <c r="G81" s="61">
        <f t="shared" si="45"/>
        <v>65.999999999999986</v>
      </c>
      <c r="H81" s="24"/>
      <c r="I81" s="24"/>
      <c r="J81" s="19">
        <f>D81+H81-I81</f>
        <v>25385.233503017993</v>
      </c>
      <c r="K81" s="52">
        <f>(0.7*B81)</f>
        <v>17252.100438944264</v>
      </c>
      <c r="L81" s="64">
        <f t="shared" si="47"/>
        <v>2.2727272727272728E-2</v>
      </c>
      <c r="M81" s="51"/>
      <c r="N81" s="55"/>
      <c r="O81" s="21"/>
      <c r="P81" s="19"/>
      <c r="Q81" s="15">
        <f>Q80+C81+H80</f>
        <v>25385.233503017993</v>
      </c>
      <c r="R81" s="28">
        <f>(Q81-(B3+SUM(H3:H80)))/(B3+SUM(H3:H80))</f>
        <v>4.0770467006035984</v>
      </c>
      <c r="S81" s="28">
        <f t="shared" si="46"/>
        <v>3.0000000000000027E-2</v>
      </c>
    </row>
    <row r="82" spans="1:19" ht="15" thickBot="1">
      <c r="A82" s="2"/>
      <c r="B82" s="3"/>
      <c r="C82" s="13"/>
      <c r="D82" s="4"/>
      <c r="E82" s="4"/>
      <c r="F82" s="4"/>
      <c r="G82" s="4"/>
      <c r="H82" s="4"/>
      <c r="I82" s="4"/>
      <c r="J82" s="4"/>
      <c r="K82" s="5"/>
      <c r="L82" s="4"/>
      <c r="M82" s="4"/>
      <c r="N82" s="4"/>
      <c r="O82" s="4"/>
      <c r="P82" s="4"/>
      <c r="Q82" s="4"/>
      <c r="R82" s="29"/>
      <c r="S82" s="29"/>
    </row>
    <row r="83" spans="1:19" s="23" customFormat="1">
      <c r="A83" s="1">
        <f>A81+7</f>
        <v>45060</v>
      </c>
      <c r="B83" s="18">
        <f>D81+H81-O81</f>
        <v>25385.233503017993</v>
      </c>
      <c r="C83" s="48">
        <f>(B83*required_return)</f>
        <v>761.55700509053975</v>
      </c>
      <c r="D83" s="15">
        <f>B83+C83</f>
        <v>26146.790508108534</v>
      </c>
      <c r="E83" s="15">
        <f>B83/2200</f>
        <v>11.538742501371814</v>
      </c>
      <c r="F83" s="15">
        <f>E83</f>
        <v>11.538742501371814</v>
      </c>
      <c r="G83" s="62">
        <f>(D83-B83)/F83</f>
        <v>66.000000000000085</v>
      </c>
      <c r="H83" s="22"/>
      <c r="I83" s="22"/>
      <c r="J83" s="15">
        <f>D83+H83-I83</f>
        <v>26146.790508108534</v>
      </c>
      <c r="K83" s="52">
        <f>(0.7*B83)</f>
        <v>17769.663452112592</v>
      </c>
      <c r="L83" s="64">
        <f>E83*50/B83</f>
        <v>2.2727272727272724E-2</v>
      </c>
      <c r="M83" s="51"/>
      <c r="N83" s="54"/>
      <c r="O83" s="21"/>
      <c r="P83" s="19"/>
      <c r="Q83" s="15">
        <f>Q81+C83+H81</f>
        <v>26146.790508108534</v>
      </c>
      <c r="R83" s="28">
        <f>(Q83-(B3+SUM(H3:H81)))/(B3+SUM(H3:H81))</f>
        <v>4.229358101621707</v>
      </c>
      <c r="S83" s="28">
        <f>D83/B83-1</f>
        <v>3.0000000000000027E-2</v>
      </c>
    </row>
    <row r="84" spans="1:19" s="23" customFormat="1">
      <c r="A84" s="1">
        <f>A83+7</f>
        <v>45067</v>
      </c>
      <c r="B84" s="18">
        <f>D83+H83-O83</f>
        <v>26146.790508108534</v>
      </c>
      <c r="C84" s="48">
        <f>(B84*required_return)</f>
        <v>784.40371524325599</v>
      </c>
      <c r="D84" s="19">
        <f>B84+C84</f>
        <v>26931.194223351791</v>
      </c>
      <c r="E84" s="15">
        <f>B84/2200</f>
        <v>11.88490477641297</v>
      </c>
      <c r="F84" s="15">
        <f>E84</f>
        <v>11.88490477641297</v>
      </c>
      <c r="G84" s="61">
        <f t="shared" ref="G84:G86" si="48">(D84-B84)/F84</f>
        <v>66.000000000000128</v>
      </c>
      <c r="H84" s="22"/>
      <c r="I84" s="22"/>
      <c r="J84" s="19">
        <f>D84+H84-I84</f>
        <v>26931.194223351791</v>
      </c>
      <c r="K84" s="52">
        <f>(0.7*B84)</f>
        <v>18302.753355675974</v>
      </c>
      <c r="L84" s="64">
        <f>E84*50/B84</f>
        <v>2.2727272727272728E-2</v>
      </c>
      <c r="M84" s="51"/>
      <c r="N84" s="54"/>
      <c r="O84" s="21"/>
      <c r="P84" s="19"/>
      <c r="Q84" s="15">
        <f>Q83+C84+H83</f>
        <v>26931.194223351791</v>
      </c>
      <c r="R84" s="28">
        <f>(Q84-(B3+SUM(H3:H83)))/(B3+SUM(H3:H83))</f>
        <v>4.3862388446703582</v>
      </c>
      <c r="S84" s="28">
        <f t="shared" ref="S84:S86" si="49">D84/B84-1</f>
        <v>3.0000000000000027E-2</v>
      </c>
    </row>
    <row r="85" spans="1:19" s="23" customFormat="1">
      <c r="A85" s="1">
        <f>A84+7</f>
        <v>45074</v>
      </c>
      <c r="B85" s="18">
        <f>D84+H84-O84</f>
        <v>26931.194223351791</v>
      </c>
      <c r="C85" s="48">
        <f>(B85*required_return)</f>
        <v>807.93582670055366</v>
      </c>
      <c r="D85" s="19">
        <f>B85+C85</f>
        <v>27739.130050052343</v>
      </c>
      <c r="E85" s="15">
        <f>B85/2200</f>
        <v>12.24145191970536</v>
      </c>
      <c r="F85" s="15">
        <f>E85</f>
        <v>12.24145191970536</v>
      </c>
      <c r="G85" s="61">
        <f t="shared" si="48"/>
        <v>65.999999999999844</v>
      </c>
      <c r="H85" s="22"/>
      <c r="I85" s="22"/>
      <c r="J85" s="19">
        <f>D85+H85-I85</f>
        <v>27739.130050052343</v>
      </c>
      <c r="K85" s="52">
        <f>(0.7*B85)</f>
        <v>18851.835956346251</v>
      </c>
      <c r="L85" s="64">
        <f t="shared" ref="L85:L86" si="50">E85*50/B85</f>
        <v>2.2727272727272728E-2</v>
      </c>
      <c r="M85" s="51"/>
      <c r="N85" s="54"/>
      <c r="O85" s="21"/>
      <c r="P85" s="19"/>
      <c r="Q85" s="15">
        <f>Q84+C85+H84</f>
        <v>27739.130050052343</v>
      </c>
      <c r="R85" s="28">
        <f>(Q85-(B3+SUM(H3:H84)))/(B3+SUM(H3:H84))</f>
        <v>4.5478260100104686</v>
      </c>
      <c r="S85" s="28">
        <f t="shared" si="49"/>
        <v>3.0000000000000027E-2</v>
      </c>
    </row>
    <row r="86" spans="1:19" s="23" customFormat="1" ht="15" thickBot="1">
      <c r="A86" s="6">
        <f>A85+7</f>
        <v>45081</v>
      </c>
      <c r="B86" s="18">
        <f>D85+H85-O85</f>
        <v>27739.130050052343</v>
      </c>
      <c r="C86" s="48">
        <f>(B86*required_return)</f>
        <v>832.1739015015703</v>
      </c>
      <c r="D86" s="19">
        <f>B86+C86</f>
        <v>28571.303951553913</v>
      </c>
      <c r="E86" s="15">
        <f>B86/2200</f>
        <v>12.60869547729652</v>
      </c>
      <c r="F86" s="15">
        <f>E86</f>
        <v>12.60869547729652</v>
      </c>
      <c r="G86" s="61">
        <f t="shared" si="48"/>
        <v>65.999999999999986</v>
      </c>
      <c r="H86" s="24"/>
      <c r="I86" s="24"/>
      <c r="J86" s="19">
        <f>D86+H86-I86</f>
        <v>28571.303951553913</v>
      </c>
      <c r="K86" s="52">
        <f>(0.7*B86)</f>
        <v>19417.391035036639</v>
      </c>
      <c r="L86" s="64">
        <f t="shared" si="50"/>
        <v>2.2727272727272728E-2</v>
      </c>
      <c r="M86" s="51"/>
      <c r="N86" s="55"/>
      <c r="O86" s="21"/>
      <c r="P86" s="19"/>
      <c r="Q86" s="15">
        <f>Q85+C86+H85</f>
        <v>28571.303951553913</v>
      </c>
      <c r="R86" s="28">
        <f>(Q86-(B3+SUM(H3:H85)))/(B3+SUM(H3:H85))</f>
        <v>4.7142607903107825</v>
      </c>
      <c r="S86" s="28">
        <f t="shared" si="49"/>
        <v>3.0000000000000027E-2</v>
      </c>
    </row>
    <row r="87" spans="1:19" ht="15" thickBot="1">
      <c r="A87" s="2"/>
      <c r="B87" s="3"/>
      <c r="C87" s="13"/>
      <c r="D87" s="4"/>
      <c r="E87" s="4"/>
      <c r="F87" s="4"/>
      <c r="G87" s="4"/>
      <c r="H87" s="4"/>
      <c r="I87" s="4"/>
      <c r="J87" s="4"/>
      <c r="K87" s="5"/>
      <c r="L87" s="4"/>
      <c r="M87" s="4"/>
      <c r="N87" s="4"/>
      <c r="O87" s="4"/>
      <c r="P87" s="4"/>
      <c r="Q87" s="4"/>
      <c r="R87" s="29"/>
      <c r="S87" s="29"/>
    </row>
    <row r="88" spans="1:19" s="23" customFormat="1">
      <c r="A88" s="1">
        <f>A86+7</f>
        <v>45088</v>
      </c>
      <c r="B88" s="18">
        <f>D86+H86-O86</f>
        <v>28571.303951553913</v>
      </c>
      <c r="C88" s="48">
        <f>(B88*required_return)</f>
        <v>857.1391185466174</v>
      </c>
      <c r="D88" s="15">
        <f>B88+C88</f>
        <v>29428.443070100529</v>
      </c>
      <c r="E88" s="15">
        <f>B88/2200</f>
        <v>12.986956341615414</v>
      </c>
      <c r="F88" s="15">
        <f>E88</f>
        <v>12.986956341615414</v>
      </c>
      <c r="G88" s="62">
        <f>(D88-B88)/F88</f>
        <v>65.999999999999929</v>
      </c>
      <c r="H88" s="22"/>
      <c r="I88" s="22"/>
      <c r="J88" s="15">
        <f>D88+H88-I88</f>
        <v>29428.443070100529</v>
      </c>
      <c r="K88" s="52">
        <f>(0.7*B88)</f>
        <v>19999.912766087738</v>
      </c>
      <c r="L88" s="64">
        <f>E88*50/B88</f>
        <v>2.2727272727272724E-2</v>
      </c>
      <c r="M88" s="51"/>
      <c r="N88" s="54"/>
      <c r="O88" s="21"/>
      <c r="P88" s="19"/>
      <c r="Q88" s="15">
        <f>Q86+C88+H86</f>
        <v>29428.443070100529</v>
      </c>
      <c r="R88" s="28">
        <f>(Q88-(B3+SUM(H3:H86)))/(B3+SUM(H3:H86))</f>
        <v>4.8856886140201059</v>
      </c>
      <c r="S88" s="28">
        <f>D88/B88-1</f>
        <v>3.0000000000000027E-2</v>
      </c>
    </row>
    <row r="89" spans="1:19" s="23" customFormat="1">
      <c r="A89" s="1">
        <f>A88+7</f>
        <v>45095</v>
      </c>
      <c r="B89" s="18">
        <f>D88+H88-O88</f>
        <v>29428.443070100529</v>
      </c>
      <c r="C89" s="48">
        <f>(B89*required_return)</f>
        <v>882.85329210301586</v>
      </c>
      <c r="D89" s="19">
        <f>B89+C89</f>
        <v>30311.296362203546</v>
      </c>
      <c r="E89" s="15">
        <f>B89/2200</f>
        <v>13.376565031863876</v>
      </c>
      <c r="F89" s="15">
        <f>E89</f>
        <v>13.376565031863876</v>
      </c>
      <c r="G89" s="61">
        <f t="shared" ref="G89:G91" si="51">(D89-B89)/F89</f>
        <v>66.000000000000043</v>
      </c>
      <c r="H89" s="22"/>
      <c r="I89" s="22"/>
      <c r="J89" s="19">
        <f>D89+H89-I89</f>
        <v>30311.296362203546</v>
      </c>
      <c r="K89" s="52">
        <f>(0.7*B89)</f>
        <v>20599.910149070369</v>
      </c>
      <c r="L89" s="64">
        <f>E89*50/B89</f>
        <v>2.2727272727272728E-2</v>
      </c>
      <c r="M89" s="51"/>
      <c r="N89" s="54"/>
      <c r="O89" s="21"/>
      <c r="P89" s="19"/>
      <c r="Q89" s="15">
        <f>Q88+C89+H88</f>
        <v>30311.296362203546</v>
      </c>
      <c r="R89" s="28">
        <f>(Q89-(B3+SUM(H3:H88)))/(B3+SUM(H3:H88))</f>
        <v>5.0622592724407092</v>
      </c>
      <c r="S89" s="28">
        <f t="shared" ref="S89:S91" si="52">D89/B89-1</f>
        <v>3.0000000000000027E-2</v>
      </c>
    </row>
    <row r="90" spans="1:19" s="23" customFormat="1">
      <c r="A90" s="1">
        <f>A89+7</f>
        <v>45102</v>
      </c>
      <c r="B90" s="18">
        <f>D89+H89-O89</f>
        <v>30311.296362203546</v>
      </c>
      <c r="C90" s="48">
        <f>(B90*required_return)</f>
        <v>909.33889086610634</v>
      </c>
      <c r="D90" s="19">
        <f>B90+C90</f>
        <v>31220.635253069653</v>
      </c>
      <c r="E90" s="15">
        <f>B90/2200</f>
        <v>13.777861982819793</v>
      </c>
      <c r="F90" s="15">
        <f>E90</f>
        <v>13.777861982819793</v>
      </c>
      <c r="G90" s="61">
        <f t="shared" si="51"/>
        <v>66.000000000000071</v>
      </c>
      <c r="H90" s="22"/>
      <c r="I90" s="22"/>
      <c r="J90" s="19">
        <f>D90+H90-I90</f>
        <v>31220.635253069653</v>
      </c>
      <c r="K90" s="52">
        <f>(0.7*B90)</f>
        <v>21217.907453542481</v>
      </c>
      <c r="L90" s="64">
        <f t="shared" ref="L90:L91" si="53">E90*50/B90</f>
        <v>2.2727272727272728E-2</v>
      </c>
      <c r="M90" s="51"/>
      <c r="N90" s="54"/>
      <c r="O90" s="21"/>
      <c r="P90" s="19"/>
      <c r="Q90" s="15">
        <f>Q89+C90+H89</f>
        <v>31220.635253069653</v>
      </c>
      <c r="R90" s="28">
        <f>(Q90-(B3+SUM(H3:H89)))/(B3+SUM(H3:H89))</f>
        <v>5.2441270506139306</v>
      </c>
      <c r="S90" s="28">
        <f t="shared" si="52"/>
        <v>3.0000000000000027E-2</v>
      </c>
    </row>
    <row r="91" spans="1:19" s="23" customFormat="1" ht="15" thickBot="1">
      <c r="A91" s="6">
        <f>A90+7</f>
        <v>45109</v>
      </c>
      <c r="B91" s="18">
        <f>D90+H90-O90</f>
        <v>31220.635253069653</v>
      </c>
      <c r="C91" s="48">
        <f>(B91*required_return)</f>
        <v>936.61905759208958</v>
      </c>
      <c r="D91" s="19">
        <f>B91+C91</f>
        <v>32157.254310661741</v>
      </c>
      <c r="E91" s="15">
        <f>B91/2200</f>
        <v>14.191197842304387</v>
      </c>
      <c r="F91" s="15">
        <f>E91</f>
        <v>14.191197842304387</v>
      </c>
      <c r="G91" s="61">
        <f t="shared" si="51"/>
        <v>65.999999999999901</v>
      </c>
      <c r="H91" s="24"/>
      <c r="I91" s="24"/>
      <c r="J91" s="19">
        <f>D91+H91-I91</f>
        <v>32157.254310661741</v>
      </c>
      <c r="K91" s="52">
        <f>(0.7*B91)</f>
        <v>21854.444677148756</v>
      </c>
      <c r="L91" s="64">
        <f t="shared" si="53"/>
        <v>2.2727272727272724E-2</v>
      </c>
      <c r="M91" s="51"/>
      <c r="N91" s="55"/>
      <c r="O91" s="21"/>
      <c r="P91" s="19"/>
      <c r="Q91" s="15">
        <f>Q90+C91+H90</f>
        <v>32157.254310661741</v>
      </c>
      <c r="R91" s="28">
        <f>(Q91-(B3+SUM(H3:H90)))/(B3+SUM(H3:H90))</f>
        <v>5.4314508621323485</v>
      </c>
      <c r="S91" s="28">
        <f t="shared" si="52"/>
        <v>3.0000000000000027E-2</v>
      </c>
    </row>
    <row r="92" spans="1:19" ht="15" thickBot="1">
      <c r="A92" s="2"/>
      <c r="B92" s="3"/>
      <c r="C92" s="13"/>
      <c r="D92" s="4"/>
      <c r="E92" s="4"/>
      <c r="F92" s="4"/>
      <c r="G92" s="4"/>
      <c r="H92" s="4"/>
      <c r="I92" s="4"/>
      <c r="J92" s="4"/>
      <c r="K92" s="5"/>
      <c r="L92" s="4"/>
      <c r="M92" s="4"/>
      <c r="N92" s="4"/>
      <c r="O92" s="4"/>
      <c r="P92" s="4"/>
      <c r="Q92" s="4"/>
      <c r="R92" s="29"/>
      <c r="S92" s="29"/>
    </row>
    <row r="93" spans="1:19" s="23" customFormat="1">
      <c r="A93" s="1">
        <f>A91+7</f>
        <v>45116</v>
      </c>
      <c r="B93" s="18">
        <f>D91+H91-O91</f>
        <v>32157.254310661741</v>
      </c>
      <c r="C93" s="48">
        <f>(B93*required_return)</f>
        <v>964.71762931985222</v>
      </c>
      <c r="D93" s="15">
        <f>B93+C93</f>
        <v>33121.971939981595</v>
      </c>
      <c r="E93" s="15">
        <f>B93/2200</f>
        <v>14.616933777573518</v>
      </c>
      <c r="F93" s="15">
        <f>E93</f>
        <v>14.616933777573518</v>
      </c>
      <c r="G93" s="62">
        <f>(D93-B93)/F93</f>
        <v>66.000000000000099</v>
      </c>
      <c r="H93" s="22"/>
      <c r="I93" s="22"/>
      <c r="J93" s="15">
        <f>D93+H93-I93</f>
        <v>33121.971939981595</v>
      </c>
      <c r="K93" s="52">
        <f>(0.7*B93)</f>
        <v>22510.078017463216</v>
      </c>
      <c r="L93" s="64">
        <f>E93*50/B93</f>
        <v>2.2727272727272724E-2</v>
      </c>
      <c r="M93" s="51"/>
      <c r="N93" s="54"/>
      <c r="O93" s="21"/>
      <c r="P93" s="19"/>
      <c r="Q93" s="15">
        <f>Q91+C93+H91</f>
        <v>33121.971939981595</v>
      </c>
      <c r="R93" s="28">
        <f>(Q93-(B3+SUM(H3:H91)))/(B3+SUM(H3:H91))</f>
        <v>5.6243943879963192</v>
      </c>
      <c r="S93" s="28">
        <f>D93/B93-1</f>
        <v>3.0000000000000027E-2</v>
      </c>
    </row>
    <row r="94" spans="1:19" s="23" customFormat="1">
      <c r="A94" s="1">
        <f>A93+7</f>
        <v>45123</v>
      </c>
      <c r="B94" s="18">
        <f>D93+H93-O93</f>
        <v>33121.971939981595</v>
      </c>
      <c r="C94" s="48">
        <f>(B94*required_return)</f>
        <v>993.6591581994478</v>
      </c>
      <c r="D94" s="19">
        <f>B94+C94</f>
        <v>34115.631098181046</v>
      </c>
      <c r="E94" s="15">
        <f>B94/2200</f>
        <v>15.055441790900725</v>
      </c>
      <c r="F94" s="15">
        <f>E94</f>
        <v>15.055441790900725</v>
      </c>
      <c r="G94" s="61">
        <f t="shared" ref="G94:G96" si="54">(D94-B94)/F94</f>
        <v>66.000000000000199</v>
      </c>
      <c r="H94" s="22"/>
      <c r="I94" s="22"/>
      <c r="J94" s="19">
        <f>D94+H94-I94</f>
        <v>34115.631098181046</v>
      </c>
      <c r="K94" s="52">
        <f>(0.7*B94)</f>
        <v>23185.380357987116</v>
      </c>
      <c r="L94" s="64">
        <f>E94*50/B94</f>
        <v>2.2727272727272728E-2</v>
      </c>
      <c r="M94" s="51"/>
      <c r="N94" s="54"/>
      <c r="O94" s="21"/>
      <c r="P94" s="19"/>
      <c r="Q94" s="15">
        <f>Q93+C94+H93</f>
        <v>34115.631098181046</v>
      </c>
      <c r="R94" s="28">
        <f>(Q94-(B3+SUM(H3:H93)))/(B3+SUM(H3:H93))</f>
        <v>5.823126219636209</v>
      </c>
      <c r="S94" s="28">
        <f t="shared" ref="S94:S96" si="55">D94/B94-1</f>
        <v>3.0000000000000027E-2</v>
      </c>
    </row>
    <row r="95" spans="1:19" s="23" customFormat="1">
      <c r="A95" s="1">
        <f>A94+7</f>
        <v>45130</v>
      </c>
      <c r="B95" s="18">
        <f>D94+H94-O94</f>
        <v>34115.631098181046</v>
      </c>
      <c r="C95" s="48">
        <f>(B95*required_return)</f>
        <v>1023.4689329454313</v>
      </c>
      <c r="D95" s="19">
        <f>B95+C95</f>
        <v>35139.10003112648</v>
      </c>
      <c r="E95" s="15">
        <f>B95/2200</f>
        <v>15.507105044627748</v>
      </c>
      <c r="F95" s="15">
        <f>E95</f>
        <v>15.507105044627748</v>
      </c>
      <c r="G95" s="61">
        <f t="shared" si="54"/>
        <v>66.000000000000171</v>
      </c>
      <c r="H95" s="22"/>
      <c r="I95" s="22"/>
      <c r="J95" s="19">
        <f>D95+H95-I95</f>
        <v>35139.10003112648</v>
      </c>
      <c r="K95" s="52">
        <f>(0.7*B95)</f>
        <v>23880.941768726731</v>
      </c>
      <c r="L95" s="64">
        <f t="shared" ref="L95:L96" si="56">E95*50/B95</f>
        <v>2.2727272727272724E-2</v>
      </c>
      <c r="M95" s="51"/>
      <c r="N95" s="54"/>
      <c r="O95" s="21"/>
      <c r="P95" s="19"/>
      <c r="Q95" s="15">
        <f>Q94+C95+H94</f>
        <v>35139.10003112648</v>
      </c>
      <c r="R95" s="28">
        <f>(Q95-(B3+SUM(H3:H94)))/(B3+SUM(H3:H94))</f>
        <v>6.027820006225296</v>
      </c>
      <c r="S95" s="28">
        <f t="shared" si="55"/>
        <v>3.0000000000000027E-2</v>
      </c>
    </row>
    <row r="96" spans="1:19" s="23" customFormat="1" ht="15" thickBot="1">
      <c r="A96" s="6">
        <f>A95+7</f>
        <v>45137</v>
      </c>
      <c r="B96" s="18">
        <f>D95+H95-O95</f>
        <v>35139.10003112648</v>
      </c>
      <c r="C96" s="48">
        <f>(B96*required_return)</f>
        <v>1054.1730009337944</v>
      </c>
      <c r="D96" s="19">
        <f>B96+C96</f>
        <v>36193.273032060271</v>
      </c>
      <c r="E96" s="15">
        <f>B96/2200</f>
        <v>15.972318195966581</v>
      </c>
      <c r="F96" s="15">
        <f>E96</f>
        <v>15.972318195966581</v>
      </c>
      <c r="G96" s="61">
        <f t="shared" si="54"/>
        <v>65.999999999999829</v>
      </c>
      <c r="H96" s="24"/>
      <c r="I96" s="24"/>
      <c r="J96" s="19">
        <f>D96+H96-I96</f>
        <v>36193.273032060271</v>
      </c>
      <c r="K96" s="52">
        <f>(0.7*B96)</f>
        <v>24597.370021788534</v>
      </c>
      <c r="L96" s="64">
        <f t="shared" si="56"/>
        <v>2.2727272727272728E-2</v>
      </c>
      <c r="M96" s="51"/>
      <c r="N96" s="55"/>
      <c r="O96" s="21"/>
      <c r="P96" s="19"/>
      <c r="Q96" s="15">
        <f>Q95+C96+H95</f>
        <v>36193.273032060271</v>
      </c>
      <c r="R96" s="28">
        <f>(Q96-(B3+SUM(H3:H95)))/(B3+SUM(H3:H95))</f>
        <v>6.2386546064120543</v>
      </c>
      <c r="S96" s="28">
        <f t="shared" si="55"/>
        <v>3.0000000000000027E-2</v>
      </c>
    </row>
    <row r="97" spans="1:19" ht="15" thickBot="1">
      <c r="A97" s="75"/>
      <c r="B97" s="76"/>
      <c r="C97" s="77"/>
      <c r="D97" s="78"/>
      <c r="E97" s="71"/>
      <c r="F97" s="78"/>
      <c r="G97" s="78"/>
      <c r="H97" s="78" t="s">
        <v>41</v>
      </c>
      <c r="I97" s="78" t="s">
        <v>44</v>
      </c>
      <c r="J97" s="78"/>
      <c r="K97" s="79"/>
      <c r="L97" s="78"/>
      <c r="M97" s="78"/>
      <c r="N97" s="78"/>
      <c r="O97" s="78"/>
      <c r="P97" s="78"/>
      <c r="Q97" s="78"/>
      <c r="R97" s="80"/>
      <c r="S97" s="80"/>
    </row>
    <row r="98" spans="1:19" s="23" customFormat="1">
      <c r="A98" s="1">
        <f>A96+7</f>
        <v>45144</v>
      </c>
      <c r="B98" s="18">
        <f>D96+H96-O96</f>
        <v>36193.273032060271</v>
      </c>
      <c r="C98" s="48">
        <f>(B98*required_return)</f>
        <v>1085.7981909618081</v>
      </c>
      <c r="D98" s="15">
        <f>B98+C98</f>
        <v>37279.071223022082</v>
      </c>
      <c r="E98" s="15">
        <f>B98/5000</f>
        <v>7.2386546064120543</v>
      </c>
      <c r="F98" s="15">
        <f>E98</f>
        <v>7.2386546064120543</v>
      </c>
      <c r="G98" s="62">
        <f>(D98-B98)/F98</f>
        <v>150.00000000000028</v>
      </c>
      <c r="H98" s="22"/>
      <c r="I98" s="22"/>
      <c r="J98" s="15">
        <f>D98+H98-I98</f>
        <v>37279.071223022082</v>
      </c>
      <c r="K98" s="52">
        <f>(0.7*B98)</f>
        <v>25335.291122442188</v>
      </c>
      <c r="L98" s="64">
        <f>E98*50/B98</f>
        <v>0.01</v>
      </c>
      <c r="M98" s="51"/>
      <c r="N98" s="54"/>
      <c r="O98" s="21"/>
      <c r="P98" s="19"/>
      <c r="Q98" s="15">
        <f>Q96+C98+H96</f>
        <v>37279.071223022082</v>
      </c>
      <c r="R98" s="28">
        <f>(Q98-(B3+SUM(H3:H96)))/(B3+SUM(H3:H96))</f>
        <v>6.455814244604416</v>
      </c>
      <c r="S98" s="28">
        <f>D98/B98-1</f>
        <v>3.0000000000000027E-2</v>
      </c>
    </row>
    <row r="99" spans="1:19" s="23" customFormat="1">
      <c r="A99" s="1">
        <f>A98+7</f>
        <v>45151</v>
      </c>
      <c r="B99" s="18">
        <f>D98+H98-O98</f>
        <v>37279.071223022082</v>
      </c>
      <c r="C99" s="48">
        <f>(B99*required_return)</f>
        <v>1118.3721366906625</v>
      </c>
      <c r="D99" s="19">
        <f>B99+C99</f>
        <v>38397.443359712743</v>
      </c>
      <c r="E99" s="15">
        <f>B99/5000</f>
        <v>7.455814244604416</v>
      </c>
      <c r="F99" s="15">
        <f>E99</f>
        <v>7.455814244604416</v>
      </c>
      <c r="G99" s="61">
        <f t="shared" ref="G99:G101" si="57">(D99-B99)/F99</f>
        <v>149.99999999999983</v>
      </c>
      <c r="H99" s="22"/>
      <c r="I99" s="22"/>
      <c r="J99" s="19">
        <f>D99+H99-I99</f>
        <v>38397.443359712743</v>
      </c>
      <c r="K99" s="52">
        <f>(0.7*B99)</f>
        <v>26095.349856115456</v>
      </c>
      <c r="L99" s="64">
        <f>E99*50/B99</f>
        <v>9.9999999999999985E-3</v>
      </c>
      <c r="M99" s="51"/>
      <c r="N99" s="54"/>
      <c r="O99" s="21"/>
      <c r="P99" s="19"/>
      <c r="Q99" s="15">
        <f>Q98+C99+H98</f>
        <v>38397.443359712743</v>
      </c>
      <c r="R99" s="28">
        <f>(Q99-(B3+SUM(H3:H98)))/(B3+SUM(H3:H98))</f>
        <v>6.6794886719425488</v>
      </c>
      <c r="S99" s="28">
        <f t="shared" ref="S99:S101" si="58">D99/B99-1</f>
        <v>3.0000000000000027E-2</v>
      </c>
    </row>
    <row r="100" spans="1:19" s="23" customFormat="1">
      <c r="A100" s="1">
        <f>A99+7</f>
        <v>45158</v>
      </c>
      <c r="B100" s="18">
        <f>D99+H99-O99</f>
        <v>38397.443359712743</v>
      </c>
      <c r="C100" s="48">
        <f>(B100*required_return)</f>
        <v>1151.9233007913822</v>
      </c>
      <c r="D100" s="19">
        <f>B100+C100</f>
        <v>39549.366660504122</v>
      </c>
      <c r="E100" s="15">
        <f>B100/5000</f>
        <v>7.6794886719425488</v>
      </c>
      <c r="F100" s="15">
        <f>E100</f>
        <v>7.6794886719425488</v>
      </c>
      <c r="G100" s="61">
        <f t="shared" si="57"/>
        <v>149.99999999999957</v>
      </c>
      <c r="H100" s="22"/>
      <c r="I100" s="22"/>
      <c r="J100" s="19">
        <f>D100+H100-I100</f>
        <v>39549.366660504122</v>
      </c>
      <c r="K100" s="52">
        <f>(0.7*B100)</f>
        <v>26878.21035179892</v>
      </c>
      <c r="L100" s="64">
        <f t="shared" ref="L100:L101" si="59">E100*50/B100</f>
        <v>0.01</v>
      </c>
      <c r="M100" s="51"/>
      <c r="N100" s="54"/>
      <c r="O100" s="21"/>
      <c r="P100" s="19"/>
      <c r="Q100" s="15">
        <f>Q99+C100+H99</f>
        <v>39549.366660504122</v>
      </c>
      <c r="R100" s="28">
        <f>(Q100-(B3+SUM(H3:H99)))/(B3+SUM(H3:H99))</f>
        <v>6.9098733321008243</v>
      </c>
      <c r="S100" s="28">
        <f t="shared" si="58"/>
        <v>2.9999999999999805E-2</v>
      </c>
    </row>
    <row r="101" spans="1:19" s="23" customFormat="1" ht="15" thickBot="1">
      <c r="A101" s="6">
        <f>A100+7</f>
        <v>45165</v>
      </c>
      <c r="B101" s="18">
        <f>D100+H100-O100</f>
        <v>39549.366660504122</v>
      </c>
      <c r="C101" s="48">
        <f>(B101*required_return)</f>
        <v>1186.4809998151236</v>
      </c>
      <c r="D101" s="19">
        <f>B101+C101</f>
        <v>40735.847660319247</v>
      </c>
      <c r="E101" s="15">
        <f>B101/5000</f>
        <v>7.9098733321008243</v>
      </c>
      <c r="F101" s="15">
        <f>E101</f>
        <v>7.9098733321008243</v>
      </c>
      <c r="G101" s="61">
        <f t="shared" si="57"/>
        <v>150.00000000000017</v>
      </c>
      <c r="H101" s="24"/>
      <c r="I101" s="24"/>
      <c r="J101" s="19">
        <f>D101+H101-I101</f>
        <v>40735.847660319247</v>
      </c>
      <c r="K101" s="52">
        <f>(0.7*B101)</f>
        <v>27684.556662352883</v>
      </c>
      <c r="L101" s="64">
        <f t="shared" si="59"/>
        <v>0.01</v>
      </c>
      <c r="M101" s="51"/>
      <c r="N101" s="55"/>
      <c r="O101" s="21"/>
      <c r="P101" s="19"/>
      <c r="Q101" s="15">
        <f>Q100+C101+H100</f>
        <v>40735.847660319247</v>
      </c>
      <c r="R101" s="28">
        <f>(Q101-(B3+SUM(H3:H100)))/(B3+SUM(H3:H100))</f>
        <v>7.1471695320638498</v>
      </c>
      <c r="S101" s="28">
        <f t="shared" si="58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5"/>
      <c r="L102" s="4"/>
      <c r="M102" s="4"/>
      <c r="N102" s="4"/>
      <c r="O102" s="4"/>
      <c r="P102" s="4"/>
      <c r="Q102" s="4"/>
      <c r="R102" s="29"/>
      <c r="S102" s="29"/>
    </row>
    <row r="103" spans="1:19" s="23" customFormat="1">
      <c r="A103" s="1">
        <f>A101+7</f>
        <v>45172</v>
      </c>
      <c r="B103" s="18">
        <f>D101+H101-O101</f>
        <v>40735.847660319247</v>
      </c>
      <c r="C103" s="48">
        <f>(B103*required_return)</f>
        <v>1222.0754298095774</v>
      </c>
      <c r="D103" s="15">
        <f>B103+C103</f>
        <v>41957.923090128825</v>
      </c>
      <c r="E103" s="15">
        <f>B103/5000</f>
        <v>8.1471695320638489</v>
      </c>
      <c r="F103" s="15">
        <f>E103</f>
        <v>8.1471695320638489</v>
      </c>
      <c r="G103" s="62">
        <f>(D103-B103)/F103</f>
        <v>150.00000000000009</v>
      </c>
      <c r="H103" s="22"/>
      <c r="I103" s="22"/>
      <c r="J103" s="15">
        <f>D103+H103-I103</f>
        <v>41957.923090128825</v>
      </c>
      <c r="K103" s="52">
        <f>(0.7*B103)</f>
        <v>28515.09336222347</v>
      </c>
      <c r="L103" s="64">
        <f>E103*50/B103</f>
        <v>0.01</v>
      </c>
      <c r="M103" s="51"/>
      <c r="N103" s="20"/>
      <c r="O103" s="21"/>
      <c r="P103" s="19"/>
      <c r="Q103" s="15">
        <f>Q101+C103+H101</f>
        <v>41957.923090128825</v>
      </c>
      <c r="R103" s="28">
        <f>(Q103-(B3+SUM(H3:H101)))/(B3+SUM(H3:H101))</f>
        <v>7.3915846180257647</v>
      </c>
      <c r="S103" s="28">
        <f>D103/B103-1</f>
        <v>3.0000000000000027E-2</v>
      </c>
    </row>
    <row r="104" spans="1:19" s="23" customFormat="1">
      <c r="A104" s="1">
        <f>A103+7</f>
        <v>45179</v>
      </c>
      <c r="B104" s="18">
        <f>D103+H103-O103</f>
        <v>41957.923090128825</v>
      </c>
      <c r="C104" s="48">
        <f>(B104*required_return)</f>
        <v>1258.7376927038647</v>
      </c>
      <c r="D104" s="19">
        <f>B104+C104</f>
        <v>43216.660782832689</v>
      </c>
      <c r="E104" s="15">
        <f>B104/5000</f>
        <v>8.3915846180257656</v>
      </c>
      <c r="F104" s="15">
        <f>E104</f>
        <v>8.3915846180257656</v>
      </c>
      <c r="G104" s="61">
        <f t="shared" ref="G104:G106" si="60">(D104-B104)/F104</f>
        <v>149.99999999999991</v>
      </c>
      <c r="H104" s="22"/>
      <c r="I104" s="22"/>
      <c r="J104" s="19">
        <f>D104+H104-I104</f>
        <v>43216.660782832689</v>
      </c>
      <c r="K104" s="52">
        <f>(0.7*B104)</f>
        <v>29370.546163090174</v>
      </c>
      <c r="L104" s="64">
        <f>E104*50/B104</f>
        <v>0.01</v>
      </c>
      <c r="M104" s="51"/>
      <c r="N104" s="20"/>
      <c r="O104" s="21"/>
      <c r="P104" s="19"/>
      <c r="Q104" s="15">
        <f>Q103+C104+H103</f>
        <v>43216.660782832689</v>
      </c>
      <c r="R104" s="28">
        <f>(Q104-(B3+SUM(H3:H103)))/(B3+SUM(H3:H103))</f>
        <v>7.6433321565665375</v>
      </c>
      <c r="S104" s="28">
        <f t="shared" ref="S104:S106" si="61">D104/B104-1</f>
        <v>3.0000000000000027E-2</v>
      </c>
    </row>
    <row r="105" spans="1:19" s="23" customFormat="1">
      <c r="A105" s="1">
        <f>A104+7</f>
        <v>45186</v>
      </c>
      <c r="B105" s="18">
        <f>D104+H104-O104</f>
        <v>43216.660782832689</v>
      </c>
      <c r="C105" s="48">
        <f>(B105*required_return)</f>
        <v>1296.4998234849807</v>
      </c>
      <c r="D105" s="19">
        <f>B105+C105</f>
        <v>44513.160606317666</v>
      </c>
      <c r="E105" s="15">
        <f>B105/5000</f>
        <v>8.6433321565665384</v>
      </c>
      <c r="F105" s="15">
        <f>E105</f>
        <v>8.6433321565665384</v>
      </c>
      <c r="G105" s="61">
        <f t="shared" si="60"/>
        <v>149.9999999999996</v>
      </c>
      <c r="H105" s="22"/>
      <c r="I105" s="22"/>
      <c r="J105" s="19">
        <f>D105+H105-I105</f>
        <v>44513.160606317666</v>
      </c>
      <c r="K105" s="52">
        <f>(0.7*B105)</f>
        <v>30251.66254798288</v>
      </c>
      <c r="L105" s="64">
        <f t="shared" ref="L105:L106" si="62">E105*50/B105</f>
        <v>0.01</v>
      </c>
      <c r="M105" s="51"/>
      <c r="N105" s="20"/>
      <c r="O105" s="21"/>
      <c r="P105" s="19"/>
      <c r="Q105" s="15">
        <f>Q104+C105+H104</f>
        <v>44513.160606317666</v>
      </c>
      <c r="R105" s="28">
        <f>(Q105-(B3+SUM(H3:H104)))/(B3+SUM(H3:H104))</f>
        <v>7.9026321212635331</v>
      </c>
      <c r="S105" s="28">
        <f t="shared" si="61"/>
        <v>3.0000000000000027E-2</v>
      </c>
    </row>
    <row r="106" spans="1:19" s="23" customFormat="1" ht="15" thickBot="1">
      <c r="A106" s="1">
        <f>A105+7</f>
        <v>45193</v>
      </c>
      <c r="B106" s="18">
        <f>D105+H105-O105</f>
        <v>44513.160606317666</v>
      </c>
      <c r="C106" s="48">
        <f>(B106*required_return)</f>
        <v>1335.39481818953</v>
      </c>
      <c r="D106" s="19">
        <f>B106+C106</f>
        <v>45848.555424507198</v>
      </c>
      <c r="E106" s="15">
        <f>B106/5000</f>
        <v>8.9026321212635331</v>
      </c>
      <c r="F106" s="15">
        <f>E106</f>
        <v>8.9026321212635331</v>
      </c>
      <c r="G106" s="61">
        <f t="shared" si="60"/>
        <v>150.00000000000023</v>
      </c>
      <c r="H106" s="22"/>
      <c r="I106" s="22"/>
      <c r="J106" s="19">
        <f>D106+H106-I106</f>
        <v>45848.555424507198</v>
      </c>
      <c r="K106" s="52">
        <f>(0.7*B106)</f>
        <v>31159.212424422363</v>
      </c>
      <c r="L106" s="64">
        <f t="shared" si="62"/>
        <v>0.01</v>
      </c>
      <c r="M106" s="51"/>
      <c r="N106" s="26"/>
      <c r="O106" s="21"/>
      <c r="P106" s="19"/>
      <c r="Q106" s="15">
        <f>Q105+C106+H105</f>
        <v>45848.555424507198</v>
      </c>
      <c r="R106" s="28">
        <f>(Q106-(B3+SUM(H3:H105)))/(B3+SUM(H3:H105))</f>
        <v>8.16971108490144</v>
      </c>
      <c r="S106" s="28">
        <f t="shared" si="61"/>
        <v>3.0000000000000027E-2</v>
      </c>
    </row>
    <row r="107" spans="1:19" ht="15" thickBot="1">
      <c r="A107" s="2"/>
      <c r="B107" s="3"/>
      <c r="C107" s="13"/>
      <c r="D107" s="4"/>
      <c r="E107" s="4"/>
      <c r="F107" s="4"/>
      <c r="G107" s="4"/>
      <c r="H107" s="4"/>
      <c r="I107" s="4"/>
      <c r="J107" s="4"/>
      <c r="K107" s="5"/>
      <c r="L107" s="4"/>
      <c r="M107" s="4"/>
      <c r="N107" s="4"/>
      <c r="O107" s="4"/>
      <c r="P107" s="4"/>
      <c r="Q107" s="4"/>
      <c r="R107" s="29"/>
      <c r="S107" s="29"/>
    </row>
    <row r="108" spans="1:19" s="23" customFormat="1">
      <c r="A108" s="1">
        <f>A106+7</f>
        <v>45200</v>
      </c>
      <c r="B108" s="18">
        <f>D106+H106-O106</f>
        <v>45848.555424507198</v>
      </c>
      <c r="C108" s="48">
        <f>(B108*required_return)</f>
        <v>1375.4566627352158</v>
      </c>
      <c r="D108" s="15">
        <f>B108+C108</f>
        <v>47224.012087242416</v>
      </c>
      <c r="E108" s="15">
        <f>B108/5000</f>
        <v>9.16971108490144</v>
      </c>
      <c r="F108" s="15">
        <f>E108</f>
        <v>9.16971108490144</v>
      </c>
      <c r="G108" s="62">
        <f>(D108-B108)/F108</f>
        <v>150.0000000000002</v>
      </c>
      <c r="H108" s="22"/>
      <c r="I108" s="22"/>
      <c r="J108" s="15">
        <f>D108+H108-I108</f>
        <v>47224.012087242416</v>
      </c>
      <c r="K108" s="52">
        <f>(0.7*B108)</f>
        <v>32093.988797155038</v>
      </c>
      <c r="L108" s="64">
        <f>E108*50/B108</f>
        <v>0.01</v>
      </c>
      <c r="M108" s="51"/>
      <c r="N108" s="54"/>
      <c r="O108" s="21"/>
      <c r="P108" s="19"/>
      <c r="Q108" s="15">
        <f>Q106+C108+H106</f>
        <v>47224.012087242416</v>
      </c>
      <c r="R108" s="28">
        <f>(Q108-(B3+SUM(H3:H106)))/(B3+SUM(H3:H106))</f>
        <v>8.4448024174484839</v>
      </c>
      <c r="S108" s="28">
        <f>D108/B108-1</f>
        <v>3.0000000000000027E-2</v>
      </c>
    </row>
    <row r="109" spans="1:19" s="23" customFormat="1">
      <c r="A109" s="1">
        <f>A108+7</f>
        <v>45207</v>
      </c>
      <c r="B109" s="18">
        <f>D108+H108-O108</f>
        <v>47224.012087242416</v>
      </c>
      <c r="C109" s="48">
        <f>(B109*required_return)</f>
        <v>1416.7203626172725</v>
      </c>
      <c r="D109" s="19">
        <f>B109+C109</f>
        <v>48640.732449859686</v>
      </c>
      <c r="E109" s="15">
        <f>B109/5000</f>
        <v>9.4448024174484839</v>
      </c>
      <c r="F109" s="15">
        <f>E109</f>
        <v>9.4448024174484839</v>
      </c>
      <c r="G109" s="61">
        <f t="shared" ref="G109:G111" si="63">(D109-B109)/F109</f>
        <v>149.99999999999977</v>
      </c>
      <c r="H109" s="22"/>
      <c r="I109" s="22"/>
      <c r="J109" s="19">
        <f>D109+H109-I109</f>
        <v>48640.732449859686</v>
      </c>
      <c r="K109" s="52">
        <f>(0.7*B109)</f>
        <v>33056.80846106969</v>
      </c>
      <c r="L109" s="64">
        <f>E109*50/B109</f>
        <v>0.01</v>
      </c>
      <c r="M109" s="51"/>
      <c r="N109" s="54"/>
      <c r="O109" s="21"/>
      <c r="P109" s="19"/>
      <c r="Q109" s="15">
        <f>Q108+C109+H108</f>
        <v>48640.732449859686</v>
      </c>
      <c r="R109" s="28">
        <f>(Q109-(B3+SUM(H3:H108)))/(B3+SUM(H3:H108))</f>
        <v>8.7281464899719374</v>
      </c>
      <c r="S109" s="28">
        <f t="shared" ref="S109:S111" si="64">D109/B109-1</f>
        <v>3.0000000000000027E-2</v>
      </c>
    </row>
    <row r="110" spans="1:19" s="23" customFormat="1">
      <c r="A110" s="1">
        <f>A109+7</f>
        <v>45214</v>
      </c>
      <c r="B110" s="18">
        <f>D109+H109-O109</f>
        <v>48640.732449859686</v>
      </c>
      <c r="C110" s="48">
        <f>(B110*required_return)</f>
        <v>1459.2219734957905</v>
      </c>
      <c r="D110" s="19">
        <f>B110+C110</f>
        <v>50099.954423355477</v>
      </c>
      <c r="E110" s="15">
        <f>B110/5000</f>
        <v>9.7281464899719374</v>
      </c>
      <c r="F110" s="15">
        <f>E110</f>
        <v>9.7281464899719374</v>
      </c>
      <c r="G110" s="61">
        <f t="shared" si="63"/>
        <v>150</v>
      </c>
      <c r="H110" s="22"/>
      <c r="I110" s="22"/>
      <c r="J110" s="19">
        <f>D110+H110-I110</f>
        <v>50099.954423355477</v>
      </c>
      <c r="K110" s="52">
        <f>(0.7*B110)</f>
        <v>34048.512714901779</v>
      </c>
      <c r="L110" s="64">
        <f t="shared" ref="L110:L111" si="65">E110*50/B110</f>
        <v>0.01</v>
      </c>
      <c r="M110" s="51"/>
      <c r="N110" s="54"/>
      <c r="O110" s="21"/>
      <c r="P110" s="19"/>
      <c r="Q110" s="15">
        <f>Q109+C110+H109</f>
        <v>50099.954423355477</v>
      </c>
      <c r="R110" s="28">
        <f>(Q110-(B3+SUM(H3:H109)))/(B3+SUM(H3:H109))</f>
        <v>9.0199908846710954</v>
      </c>
      <c r="S110" s="28">
        <f t="shared" si="64"/>
        <v>3.0000000000000027E-2</v>
      </c>
    </row>
    <row r="111" spans="1:19" s="23" customFormat="1" ht="15" thickBot="1">
      <c r="A111" s="6">
        <f>A110+7</f>
        <v>45221</v>
      </c>
      <c r="B111" s="18">
        <f>D110+H110-O110</f>
        <v>50099.954423355477</v>
      </c>
      <c r="C111" s="48">
        <f>(B111*required_return)</f>
        <v>1502.9986327006643</v>
      </c>
      <c r="D111" s="19">
        <f>B111+C111</f>
        <v>51602.95305605614</v>
      </c>
      <c r="E111" s="15">
        <f>B111/5000</f>
        <v>10.019990884671095</v>
      </c>
      <c r="F111" s="15">
        <f>E111</f>
        <v>10.019990884671095</v>
      </c>
      <c r="G111" s="61">
        <f t="shared" si="63"/>
        <v>149.99999999999983</v>
      </c>
      <c r="H111" s="24"/>
      <c r="I111" s="24"/>
      <c r="J111" s="19">
        <f>D111+H111-I111</f>
        <v>51602.95305605614</v>
      </c>
      <c r="K111" s="52">
        <f>(0.7*B111)</f>
        <v>35069.968096348828</v>
      </c>
      <c r="L111" s="64">
        <f t="shared" si="65"/>
        <v>0.01</v>
      </c>
      <c r="M111" s="51"/>
      <c r="N111" s="55"/>
      <c r="O111" s="21"/>
      <c r="P111" s="19"/>
      <c r="Q111" s="15">
        <f>Q110+C111+H110</f>
        <v>51602.95305605614</v>
      </c>
      <c r="R111" s="28">
        <f>(Q111-(B3+SUM(H3:H110)))/(B3+SUM(H3:H110))</f>
        <v>9.3205906112112284</v>
      </c>
      <c r="S111" s="28">
        <f t="shared" si="64"/>
        <v>3.0000000000000027E-2</v>
      </c>
    </row>
    <row r="112" spans="1:19" ht="15" thickBot="1">
      <c r="A112" s="2"/>
      <c r="B112" s="3"/>
      <c r="C112" s="13"/>
      <c r="D112" s="4"/>
      <c r="E112" s="4"/>
      <c r="F112" s="4"/>
      <c r="G112" s="4"/>
      <c r="H112" s="4"/>
      <c r="I112" s="4"/>
      <c r="J112" s="4"/>
      <c r="K112" s="5"/>
      <c r="L112" s="4"/>
      <c r="M112" s="4"/>
      <c r="N112" s="4"/>
      <c r="O112" s="4"/>
      <c r="P112" s="4"/>
      <c r="Q112" s="4"/>
      <c r="R112" s="29"/>
      <c r="S112" s="29"/>
    </row>
    <row r="113" spans="1:19" s="23" customFormat="1">
      <c r="A113" s="1">
        <f>A111+7</f>
        <v>45228</v>
      </c>
      <c r="B113" s="18">
        <f>D111+H111-O111</f>
        <v>51602.95305605614</v>
      </c>
      <c r="C113" s="48">
        <f>(B113*required_return)</f>
        <v>1548.0885916816842</v>
      </c>
      <c r="D113" s="15">
        <f>B113+C113</f>
        <v>53151.041647737824</v>
      </c>
      <c r="E113" s="15">
        <f>B113/5000</f>
        <v>10.320590611211228</v>
      </c>
      <c r="F113" s="15">
        <f>E113</f>
        <v>10.320590611211228</v>
      </c>
      <c r="G113" s="62">
        <f>(D113-B113)/F113</f>
        <v>150</v>
      </c>
      <c r="H113" s="22"/>
      <c r="I113" s="22"/>
      <c r="J113" s="15">
        <f>D113+H113-I113</f>
        <v>53151.041647737824</v>
      </c>
      <c r="K113" s="52">
        <f>(0.7*B113)</f>
        <v>36122.067139239298</v>
      </c>
      <c r="L113" s="64">
        <f>E113*50/B113</f>
        <v>0.01</v>
      </c>
      <c r="M113" s="51"/>
      <c r="N113" s="54"/>
      <c r="O113" s="21"/>
      <c r="P113" s="19"/>
      <c r="Q113" s="15">
        <f>Q111+C113+H111</f>
        <v>53151.041647737824</v>
      </c>
      <c r="R113" s="28">
        <f>(Q113-(B3+SUM(H3:H111)))/(B3+SUM(H3:H111))</f>
        <v>9.630208329547564</v>
      </c>
      <c r="S113" s="28">
        <f>D113/B113-1</f>
        <v>3.0000000000000027E-2</v>
      </c>
    </row>
    <row r="114" spans="1:19" s="23" customFormat="1">
      <c r="A114" s="1">
        <f>A113+7</f>
        <v>45235</v>
      </c>
      <c r="B114" s="18">
        <f>D113+H113-O113</f>
        <v>53151.041647737824</v>
      </c>
      <c r="C114" s="48">
        <f>(B114*required_return)</f>
        <v>1594.5312494321347</v>
      </c>
      <c r="D114" s="19">
        <f>B114+C114</f>
        <v>54745.572897169957</v>
      </c>
      <c r="E114" s="15">
        <f>B114/5000</f>
        <v>10.630208329547564</v>
      </c>
      <c r="F114" s="15">
        <f>E114</f>
        <v>10.630208329547564</v>
      </c>
      <c r="G114" s="61">
        <f t="shared" ref="G114:G116" si="66">(D114-B114)/F114</f>
        <v>149.99999999999989</v>
      </c>
      <c r="H114" s="22"/>
      <c r="I114" s="22"/>
      <c r="J114" s="19">
        <f>D114+H114-I114</f>
        <v>54745.572897169957</v>
      </c>
      <c r="K114" s="52">
        <f>(0.7*B114)</f>
        <v>37205.729153416476</v>
      </c>
      <c r="L114" s="64">
        <f>E114*50/B114</f>
        <v>9.9999999999999985E-3</v>
      </c>
      <c r="M114" s="51"/>
      <c r="N114" s="54"/>
      <c r="O114" s="21"/>
      <c r="P114" s="19"/>
      <c r="Q114" s="15">
        <f>Q113+C114+H113</f>
        <v>54745.572897169957</v>
      </c>
      <c r="R114" s="28">
        <f>(Q114-(B3+SUM(H3:H113)))/(B3+SUM(H3:H113))</f>
        <v>9.9491145794339921</v>
      </c>
      <c r="S114" s="28">
        <f t="shared" ref="S114:S116" si="67">D114/B114-1</f>
        <v>3.0000000000000027E-2</v>
      </c>
    </row>
    <row r="115" spans="1:19" s="23" customFormat="1">
      <c r="A115" s="1">
        <f>A114+7</f>
        <v>45242</v>
      </c>
      <c r="B115" s="18">
        <f>D114+H114-O114</f>
        <v>54745.572897169957</v>
      </c>
      <c r="C115" s="48">
        <f>(B115*required_return)</f>
        <v>1642.3671869150987</v>
      </c>
      <c r="D115" s="19">
        <f>B115+C115</f>
        <v>56387.940084085058</v>
      </c>
      <c r="E115" s="15">
        <f>B115/5000</f>
        <v>10.949114579433992</v>
      </c>
      <c r="F115" s="15">
        <f>E115</f>
        <v>10.949114579433992</v>
      </c>
      <c r="G115" s="61">
        <f t="shared" si="66"/>
        <v>150.00000000000014</v>
      </c>
      <c r="H115" s="22"/>
      <c r="I115" s="22"/>
      <c r="J115" s="19">
        <f>D115+H115-I115</f>
        <v>56387.940084085058</v>
      </c>
      <c r="K115" s="52">
        <f>(0.7*B115)</f>
        <v>38321.901028018969</v>
      </c>
      <c r="L115" s="64">
        <f t="shared" ref="L115:L116" si="68">E115*50/B115</f>
        <v>0.01</v>
      </c>
      <c r="M115" s="51"/>
      <c r="N115" s="54"/>
      <c r="O115" s="21"/>
      <c r="P115" s="19"/>
      <c r="Q115" s="15">
        <f>Q114+C115+H114</f>
        <v>56387.940084085058</v>
      </c>
      <c r="R115" s="28">
        <f>(Q115-(B3+SUM(H3:H114)))/(B3+SUM(H3:H114))</f>
        <v>10.277588016817012</v>
      </c>
      <c r="S115" s="28">
        <f t="shared" si="67"/>
        <v>3.0000000000000027E-2</v>
      </c>
    </row>
    <row r="116" spans="1:19" s="23" customFormat="1" ht="15" thickBot="1">
      <c r="A116" s="6">
        <f>A115+7</f>
        <v>45249</v>
      </c>
      <c r="B116" s="18">
        <f>D115+H115-O115</f>
        <v>56387.940084085058</v>
      </c>
      <c r="C116" s="48">
        <f>(B116*required_return)</f>
        <v>1691.6382025225516</v>
      </c>
      <c r="D116" s="19">
        <f>B116+C116</f>
        <v>58079.578286607612</v>
      </c>
      <c r="E116" s="15">
        <f>B116/5000</f>
        <v>11.277588016817012</v>
      </c>
      <c r="F116" s="15">
        <f>E116</f>
        <v>11.277588016817012</v>
      </c>
      <c r="G116" s="61">
        <f t="shared" si="66"/>
        <v>150.0000000000002</v>
      </c>
      <c r="H116" s="24"/>
      <c r="I116" s="24"/>
      <c r="J116" s="19">
        <f>D116+H116-I116</f>
        <v>58079.578286607612</v>
      </c>
      <c r="K116" s="52">
        <f>(0.7*B116)</f>
        <v>39471.55805885954</v>
      </c>
      <c r="L116" s="64">
        <f t="shared" si="68"/>
        <v>0.01</v>
      </c>
      <c r="M116" s="51"/>
      <c r="N116" s="55"/>
      <c r="O116" s="21"/>
      <c r="P116" s="19"/>
      <c r="Q116" s="15">
        <f>Q115+C116+H115</f>
        <v>58079.578286607612</v>
      </c>
      <c r="R116" s="28">
        <f>(Q116-(B3+SUM(H3:H115)))/(B3+SUM(H3:H115))</f>
        <v>10.615915657321523</v>
      </c>
      <c r="S116" s="28">
        <f t="shared" si="67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5"/>
      <c r="L117" s="4"/>
      <c r="M117" s="4"/>
      <c r="N117" s="4"/>
      <c r="O117" s="4"/>
      <c r="P117" s="4"/>
      <c r="Q117" s="4"/>
      <c r="R117" s="29"/>
      <c r="S117" s="29"/>
    </row>
    <row r="118" spans="1:19" s="23" customFormat="1">
      <c r="A118" s="31">
        <f>A116+7</f>
        <v>45256</v>
      </c>
      <c r="B118" s="32">
        <f>D116+H116-O116</f>
        <v>58079.578286607612</v>
      </c>
      <c r="C118" s="48">
        <f>(B118*required_return)</f>
        <v>1742.3873485982283</v>
      </c>
      <c r="D118" s="15">
        <f>B118+C118</f>
        <v>59821.965635205837</v>
      </c>
      <c r="E118" s="15">
        <f>B118/5000</f>
        <v>11.615915657321523</v>
      </c>
      <c r="F118" s="15">
        <f>E118</f>
        <v>11.615915657321523</v>
      </c>
      <c r="G118" s="62">
        <f>(D118-B118)/F118</f>
        <v>149.99999999999977</v>
      </c>
      <c r="H118" s="34"/>
      <c r="I118" s="34"/>
      <c r="J118" s="33">
        <f>D118+H118-I118</f>
        <v>59821.965635205837</v>
      </c>
      <c r="K118" s="57">
        <f>(0.7*B118)</f>
        <v>40655.704800625324</v>
      </c>
      <c r="L118" s="63">
        <f>E118*50/B118</f>
        <v>0.01</v>
      </c>
      <c r="M118" s="59"/>
      <c r="N118" s="56"/>
      <c r="O118" s="35"/>
      <c r="P118" s="36"/>
      <c r="Q118" s="33">
        <f>Q116+C118+H116</f>
        <v>59821.965635205837</v>
      </c>
      <c r="R118" s="39">
        <f>(Q118-(B3+SUM(H3:H116)))/(B3+SUM(H3:H116))</f>
        <v>10.964393127041168</v>
      </c>
      <c r="S118" s="28">
        <f>D118/B118-1</f>
        <v>3.0000000000000027E-2</v>
      </c>
    </row>
    <row r="119" spans="1:19" s="23" customFormat="1">
      <c r="A119" s="1">
        <f>A118+7</f>
        <v>45263</v>
      </c>
      <c r="B119" s="18">
        <f>D118+H118-O118</f>
        <v>59821.965635205837</v>
      </c>
      <c r="C119" s="48">
        <f>(B119*required_return)</f>
        <v>1794.658969056175</v>
      </c>
      <c r="D119" s="19">
        <f>B119+C119</f>
        <v>61616.624604262011</v>
      </c>
      <c r="E119" s="15">
        <f>B119/5000</f>
        <v>11.964393127041168</v>
      </c>
      <c r="F119" s="15">
        <f>E119</f>
        <v>11.964393127041168</v>
      </c>
      <c r="G119" s="61">
        <f t="shared" ref="G119:G121" si="69">(D119-B119)/F119</f>
        <v>149.99999999999991</v>
      </c>
      <c r="H119" s="22"/>
      <c r="I119" s="22"/>
      <c r="J119" s="19">
        <f>D119+H119-I119</f>
        <v>61616.624604262011</v>
      </c>
      <c r="K119" s="52">
        <f>(0.7*B119)</f>
        <v>41875.375944644082</v>
      </c>
      <c r="L119" s="64">
        <f>E119*50/B119</f>
        <v>1.0000000000000002E-2</v>
      </c>
      <c r="M119" s="51"/>
      <c r="N119" s="54"/>
      <c r="O119" s="21"/>
      <c r="P119" s="19"/>
      <c r="Q119" s="15">
        <f>Q118+C119+H118</f>
        <v>61616.624604262011</v>
      </c>
      <c r="R119" s="28">
        <f>(Q119-(B3+SUM(H3:H118)))/(B3+SUM(H3:H118))</f>
        <v>11.323324920852402</v>
      </c>
      <c r="S119" s="28">
        <f t="shared" ref="S119:S121" si="70">D119/B119-1</f>
        <v>3.0000000000000027E-2</v>
      </c>
    </row>
    <row r="120" spans="1:19" s="23" customFormat="1">
      <c r="A120" s="1">
        <f>A119+7</f>
        <v>45270</v>
      </c>
      <c r="B120" s="18">
        <f>D119+H119-O119</f>
        <v>61616.624604262011</v>
      </c>
      <c r="C120" s="48">
        <f>(B120*required_return)</f>
        <v>1848.4987381278602</v>
      </c>
      <c r="D120" s="19">
        <f>B120+C120</f>
        <v>63465.123342389874</v>
      </c>
      <c r="E120" s="15">
        <f>B120/5000</f>
        <v>12.323324920852402</v>
      </c>
      <c r="F120" s="15">
        <f>E120</f>
        <v>12.323324920852402</v>
      </c>
      <c r="G120" s="61">
        <f t="shared" si="69"/>
        <v>150.00000000000017</v>
      </c>
      <c r="H120" s="22"/>
      <c r="I120" s="22"/>
      <c r="J120" s="19">
        <f>D120+H120-I120</f>
        <v>63465.123342389874</v>
      </c>
      <c r="K120" s="52">
        <f>(0.7*B120)</f>
        <v>43131.637222983409</v>
      </c>
      <c r="L120" s="64">
        <f t="shared" ref="L120:L121" si="71">E120*50/B120</f>
        <v>9.9999999999999985E-3</v>
      </c>
      <c r="M120" s="51"/>
      <c r="N120" s="54"/>
      <c r="O120" s="21"/>
      <c r="P120" s="19"/>
      <c r="Q120" s="15">
        <f>Q119+C120+H119</f>
        <v>63465.123342389874</v>
      </c>
      <c r="R120" s="28">
        <f>(Q120-(B3+SUM(H3:H119)))/(B3+SUM(H3:H119))</f>
        <v>11.693024668477975</v>
      </c>
      <c r="S120" s="28">
        <f t="shared" si="70"/>
        <v>3.0000000000000027E-2</v>
      </c>
    </row>
    <row r="121" spans="1:19" s="23" customFormat="1" ht="15" thickBot="1">
      <c r="A121" s="6">
        <f>A120+7</f>
        <v>45277</v>
      </c>
      <c r="B121" s="37">
        <f>D120+H120-O120</f>
        <v>63465.123342389874</v>
      </c>
      <c r="C121" s="48">
        <f>(B121*required_return)</f>
        <v>1903.9537002716961</v>
      </c>
      <c r="D121" s="19">
        <f>B121+C121</f>
        <v>65369.077042661571</v>
      </c>
      <c r="E121" s="15">
        <f>B121/5000</f>
        <v>12.693024668477975</v>
      </c>
      <c r="F121" s="15">
        <f>E121</f>
        <v>12.693024668477975</v>
      </c>
      <c r="G121" s="61">
        <f t="shared" si="69"/>
        <v>150.00000000000006</v>
      </c>
      <c r="H121" s="24"/>
      <c r="I121" s="24"/>
      <c r="J121" s="38">
        <f>D121+H121-I121</f>
        <v>65369.077042661571</v>
      </c>
      <c r="K121" s="58">
        <f>(0.7*B121)</f>
        <v>44425.586339672911</v>
      </c>
      <c r="L121" s="65">
        <f t="shared" si="71"/>
        <v>0.01</v>
      </c>
      <c r="M121" s="60"/>
      <c r="N121" s="55"/>
      <c r="O121" s="25"/>
      <c r="P121" s="38"/>
      <c r="Q121" s="40">
        <f>Q120+C121+H120</f>
        <v>65369.077042661571</v>
      </c>
      <c r="R121" s="41">
        <f>(Q121-(B3+SUM(H3:H120)))/(B3+SUM(H3:H120))</f>
        <v>12.073815408532313</v>
      </c>
      <c r="S121" s="28">
        <f t="shared" si="70"/>
        <v>3.0000000000000027E-2</v>
      </c>
    </row>
    <row r="122" spans="1:19" ht="15" thickBot="1">
      <c r="A122" s="2"/>
      <c r="B122" s="3"/>
      <c r="C122" s="13"/>
      <c r="D122" s="4"/>
      <c r="E122" s="4"/>
      <c r="F122" s="4"/>
      <c r="G122" s="4"/>
      <c r="H122" s="4"/>
      <c r="I122" s="4"/>
      <c r="J122" s="4"/>
      <c r="K122" s="5"/>
      <c r="L122" s="4"/>
      <c r="M122" s="4"/>
      <c r="N122" s="4"/>
      <c r="O122" s="4"/>
      <c r="P122" s="4"/>
      <c r="Q122" s="4"/>
      <c r="R122" s="29"/>
      <c r="S122" s="29"/>
    </row>
    <row r="123" spans="1:19">
      <c r="A123" s="1">
        <f>A121+7</f>
        <v>45284</v>
      </c>
      <c r="B123" s="18">
        <f>D121+H121-O121</f>
        <v>65369.077042661571</v>
      </c>
      <c r="C123" s="48">
        <f>(B123*required_return)</f>
        <v>1961.0723112798471</v>
      </c>
      <c r="D123" s="15">
        <f>B123+C123</f>
        <v>67330.149353941422</v>
      </c>
      <c r="E123" s="15">
        <f>B123/5000</f>
        <v>13.073815408532313</v>
      </c>
      <c r="F123" s="15">
        <f>E123</f>
        <v>13.073815408532313</v>
      </c>
      <c r="G123" s="62">
        <f>(D123-B123)/F123</f>
        <v>150.00000000000034</v>
      </c>
      <c r="H123" s="20"/>
      <c r="I123" s="20"/>
      <c r="J123" s="15">
        <f>D123+H123-I123</f>
        <v>67330.149353941422</v>
      </c>
      <c r="K123" s="52">
        <f>(0.7*B123)</f>
        <v>45758.3539298631</v>
      </c>
      <c r="L123" s="64">
        <f>E123*50/B123</f>
        <v>0.01</v>
      </c>
      <c r="M123" s="51"/>
      <c r="N123" s="54"/>
      <c r="O123" s="21"/>
      <c r="P123" s="19"/>
      <c r="Q123" s="15">
        <f>Q121+C123+H121</f>
        <v>67330.149353941422</v>
      </c>
      <c r="R123" s="28">
        <f>(Q123-(B108+SUM(H108:H121)))/(B108+SUM(H108:H121))</f>
        <v>0.46853371345156442</v>
      </c>
      <c r="S123" s="28">
        <f>D123/B123-1</f>
        <v>3.0000000000000027E-2</v>
      </c>
    </row>
    <row r="124" spans="1:19">
      <c r="A124" s="1">
        <f>A123+7</f>
        <v>45291</v>
      </c>
      <c r="B124" s="18">
        <f>D123+H123-O123</f>
        <v>67330.149353941422</v>
      </c>
      <c r="C124" s="48">
        <f>(B124*required_return)</f>
        <v>2019.9044806182426</v>
      </c>
      <c r="D124" s="19">
        <f>B124+C124</f>
        <v>69350.053834559658</v>
      </c>
      <c r="E124" s="15">
        <f>B124/5000</f>
        <v>13.466029870788285</v>
      </c>
      <c r="F124" s="15">
        <f>E124</f>
        <v>13.466029870788285</v>
      </c>
      <c r="G124" s="61">
        <f t="shared" ref="G124:G126" si="72">(D124-B124)/F124</f>
        <v>149.99999999999946</v>
      </c>
      <c r="H124" s="20"/>
      <c r="I124" s="20"/>
      <c r="J124" s="19">
        <f>D124+H124-I124</f>
        <v>69350.053834559658</v>
      </c>
      <c r="K124" s="52">
        <f>(0.7*B124)</f>
        <v>47131.104547758994</v>
      </c>
      <c r="L124" s="64">
        <f>E124*50/B124</f>
        <v>0.01</v>
      </c>
      <c r="M124" s="51"/>
      <c r="N124" s="54"/>
      <c r="O124" s="21"/>
      <c r="P124" s="19"/>
      <c r="Q124" s="15">
        <f>Q123+C124+H123</f>
        <v>69350.053834559658</v>
      </c>
      <c r="R124" s="28">
        <f>(Q124-(B108+SUM(H108:H123)))/(B108+SUM(H108:H123))</f>
        <v>0.51258972485511123</v>
      </c>
      <c r="S124" s="28">
        <f t="shared" ref="S124:S126" si="73">D124/B124-1</f>
        <v>2.9999999999999805E-2</v>
      </c>
    </row>
    <row r="125" spans="1:19">
      <c r="A125" s="1">
        <f>A124+7</f>
        <v>45298</v>
      </c>
      <c r="B125" s="18">
        <f>D124+H124-O124</f>
        <v>69350.053834559658</v>
      </c>
      <c r="C125" s="48">
        <f>(B125*required_return)</f>
        <v>2080.5016150367896</v>
      </c>
      <c r="D125" s="19">
        <f>B125+C125</f>
        <v>71430.555449596446</v>
      </c>
      <c r="E125" s="15">
        <f>B125/5000</f>
        <v>13.870010766911932</v>
      </c>
      <c r="F125" s="15">
        <f>E125</f>
        <v>13.870010766911932</v>
      </c>
      <c r="G125" s="61">
        <f t="shared" si="72"/>
        <v>149.99999999999989</v>
      </c>
      <c r="H125" s="20"/>
      <c r="I125" s="20"/>
      <c r="J125" s="19">
        <f>D125+H125-I125</f>
        <v>71430.555449596446</v>
      </c>
      <c r="K125" s="52">
        <f>(0.7*B125)</f>
        <v>48545.03768419176</v>
      </c>
      <c r="L125" s="64">
        <f t="shared" ref="L125:L126" si="74">E125*50/B125</f>
        <v>0.01</v>
      </c>
      <c r="M125" s="51"/>
      <c r="N125" s="54"/>
      <c r="O125" s="21"/>
      <c r="P125" s="19"/>
      <c r="Q125" s="15">
        <f>Q124+C125+H124</f>
        <v>71430.555449596446</v>
      </c>
      <c r="R125" s="28">
        <f>(Q125-(B108+SUM(H108:H124)))/(B108+SUM(H108:H124))</f>
        <v>0.55796741660076443</v>
      </c>
      <c r="S125" s="28">
        <f t="shared" si="73"/>
        <v>3.0000000000000027E-2</v>
      </c>
    </row>
    <row r="126" spans="1:19" ht="15" thickBot="1">
      <c r="A126" s="1">
        <f>A125+7</f>
        <v>45305</v>
      </c>
      <c r="B126" s="18">
        <f>D125+H125-O125</f>
        <v>71430.555449596446</v>
      </c>
      <c r="C126" s="48">
        <f>(B126*required_return)</f>
        <v>2142.9166634878934</v>
      </c>
      <c r="D126" s="19">
        <f>B126+C126</f>
        <v>73573.472113084339</v>
      </c>
      <c r="E126" s="15">
        <f>B126/5000</f>
        <v>14.28611108991929</v>
      </c>
      <c r="F126" s="15">
        <f>E126</f>
        <v>14.28611108991929</v>
      </c>
      <c r="G126" s="61">
        <f t="shared" si="72"/>
        <v>149.99999999999997</v>
      </c>
      <c r="H126" s="20"/>
      <c r="I126" s="20"/>
      <c r="J126" s="19">
        <f>D126+H126-I126</f>
        <v>73573.472113084339</v>
      </c>
      <c r="K126" s="52">
        <f>(0.7*B126)</f>
        <v>50001.388814717509</v>
      </c>
      <c r="L126" s="64">
        <f t="shared" si="74"/>
        <v>1.0000000000000002E-2</v>
      </c>
      <c r="M126" s="51"/>
      <c r="N126" s="54"/>
      <c r="O126" s="21"/>
      <c r="P126" s="19"/>
      <c r="Q126" s="15">
        <f>Q125+C126+H125</f>
        <v>73573.472113084339</v>
      </c>
      <c r="R126" s="28">
        <f>(Q126-(B108+SUM(H108:H125)))/(B108+SUM(H108:H125))</f>
        <v>0.60470643909878741</v>
      </c>
      <c r="S126" s="28">
        <f t="shared" si="73"/>
        <v>3.0000000000000027E-2</v>
      </c>
    </row>
    <row r="127" spans="1:19" ht="15" thickBot="1">
      <c r="A127" s="2"/>
      <c r="B127" s="3"/>
      <c r="C127" s="13"/>
      <c r="D127" s="4"/>
      <c r="E127" s="4"/>
      <c r="F127" s="4"/>
      <c r="G127" s="4"/>
      <c r="H127" s="4"/>
      <c r="I127" s="4"/>
      <c r="J127" s="4"/>
      <c r="K127" s="5"/>
      <c r="L127" s="4"/>
      <c r="M127" s="4"/>
      <c r="N127" s="4"/>
      <c r="O127" s="4"/>
      <c r="P127" s="4"/>
      <c r="Q127" s="4"/>
      <c r="R127" s="29"/>
      <c r="S127" s="29"/>
    </row>
    <row r="128" spans="1:19">
      <c r="A128" s="1">
        <f>A126+7</f>
        <v>45312</v>
      </c>
      <c r="B128" s="18">
        <f>D126+H126-O126</f>
        <v>73573.472113084339</v>
      </c>
      <c r="C128" s="48">
        <f>(B128*required_return)</f>
        <v>2207.2041633925301</v>
      </c>
      <c r="D128" s="15">
        <f>B128+C128</f>
        <v>75780.676276476865</v>
      </c>
      <c r="E128" s="15">
        <f>B128/5000</f>
        <v>14.714694422616867</v>
      </c>
      <c r="F128" s="15">
        <f>E128</f>
        <v>14.714694422616867</v>
      </c>
      <c r="G128" s="62">
        <f>(D128-B128)/F128</f>
        <v>149.99999999999969</v>
      </c>
      <c r="H128" s="20"/>
      <c r="I128" s="20"/>
      <c r="J128" s="15">
        <f>D128+H128-I128</f>
        <v>75780.676276476865</v>
      </c>
      <c r="K128" s="52">
        <f>(0.7*B128)</f>
        <v>51501.430479159033</v>
      </c>
      <c r="L128" s="64">
        <f>E128*50/B128</f>
        <v>0.01</v>
      </c>
      <c r="M128" s="51"/>
      <c r="N128" s="54"/>
      <c r="O128" s="21"/>
      <c r="P128" s="19"/>
      <c r="Q128" s="15">
        <f>Q126+C128+H126</f>
        <v>75780.676276476865</v>
      </c>
      <c r="R128" s="28">
        <f>(Q128-(B108+SUM(H108:H126)))/(B108+SUM(H108:H126))</f>
        <v>0.65284763227175091</v>
      </c>
      <c r="S128" s="28">
        <f>D128/B128-1</f>
        <v>3.0000000000000027E-2</v>
      </c>
    </row>
    <row r="129" spans="1:19">
      <c r="A129" s="1">
        <f>A128+7</f>
        <v>45319</v>
      </c>
      <c r="B129" s="18">
        <f>D128+H128-O128</f>
        <v>75780.676276476865</v>
      </c>
      <c r="C129" s="48">
        <f>(B129*required_return)</f>
        <v>2273.4202882943059</v>
      </c>
      <c r="D129" s="19">
        <f>B129+C129</f>
        <v>78054.096564771171</v>
      </c>
      <c r="E129" s="15">
        <f>B129/5000</f>
        <v>15.156135255295373</v>
      </c>
      <c r="F129" s="15">
        <f>E129</f>
        <v>15.156135255295373</v>
      </c>
      <c r="G129" s="61">
        <f t="shared" ref="G129:G131" si="75">(D129-B129)/F129</f>
        <v>150.00000000000003</v>
      </c>
      <c r="H129" s="20"/>
      <c r="I129" s="20"/>
      <c r="J129" s="19">
        <f>D129+H129-I129</f>
        <v>78054.096564771171</v>
      </c>
      <c r="K129" s="52">
        <f>(0.7*B129)</f>
        <v>53046.473393533801</v>
      </c>
      <c r="L129" s="64">
        <f>E129*50/B129</f>
        <v>0.01</v>
      </c>
      <c r="M129" s="51"/>
      <c r="N129" s="54"/>
      <c r="O129" s="21"/>
      <c r="P129" s="19"/>
      <c r="Q129" s="15">
        <f>Q128+C129+H128</f>
        <v>78054.096564771171</v>
      </c>
      <c r="R129" s="28">
        <f>(Q129-(B108+SUM(H108:H128)))/(B108+SUM(H108:H128))</f>
        <v>0.70243306123990346</v>
      </c>
      <c r="S129" s="28">
        <f t="shared" ref="S129:S131" si="76">D129/B129-1</f>
        <v>3.0000000000000027E-2</v>
      </c>
    </row>
    <row r="130" spans="1:19">
      <c r="A130" s="1">
        <f>A129+7</f>
        <v>45326</v>
      </c>
      <c r="B130" s="18">
        <f>D129+H129-O129</f>
        <v>78054.096564771171</v>
      </c>
      <c r="C130" s="48">
        <f>(B130*required_return)</f>
        <v>2341.6228969431349</v>
      </c>
      <c r="D130" s="19">
        <f>B130+C130</f>
        <v>80395.71946171431</v>
      </c>
      <c r="E130" s="15">
        <f>B130/5000</f>
        <v>15.610819312954234</v>
      </c>
      <c r="F130" s="15">
        <f>E130</f>
        <v>15.610819312954234</v>
      </c>
      <c r="G130" s="61">
        <f t="shared" si="75"/>
        <v>150.00000000000028</v>
      </c>
      <c r="H130" s="22"/>
      <c r="I130" s="22"/>
      <c r="J130" s="19">
        <f>D130+H130-I130</f>
        <v>80395.71946171431</v>
      </c>
      <c r="K130" s="52">
        <f>(0.7*B130)</f>
        <v>54637.86759533982</v>
      </c>
      <c r="L130" s="64">
        <f t="shared" ref="L130:L131" si="77">E130*50/B130</f>
        <v>0.01</v>
      </c>
      <c r="M130" s="51"/>
      <c r="N130" s="54"/>
      <c r="O130" s="21"/>
      <c r="P130" s="19"/>
      <c r="Q130" s="15">
        <f>Q129+C130+H129</f>
        <v>80395.71946171431</v>
      </c>
      <c r="R130" s="28">
        <f>(Q130-(B108+SUM(H108:H129)))/(B108+SUM(H108:H129))</f>
        <v>0.75350605307710061</v>
      </c>
      <c r="S130" s="28">
        <f t="shared" si="76"/>
        <v>3.0000000000000027E-2</v>
      </c>
    </row>
    <row r="131" spans="1:19" ht="15" thickBot="1">
      <c r="A131" s="1">
        <f>A130+7</f>
        <v>45333</v>
      </c>
      <c r="B131" s="18">
        <f>D130+H130-O130</f>
        <v>80395.71946171431</v>
      </c>
      <c r="C131" s="48">
        <f>(B131*required_return)</f>
        <v>2411.871583851429</v>
      </c>
      <c r="D131" s="19">
        <f>B131+C131</f>
        <v>82807.591045565743</v>
      </c>
      <c r="E131" s="15">
        <f>B131/5000</f>
        <v>16.079143892342863</v>
      </c>
      <c r="F131" s="15">
        <f>E131</f>
        <v>16.079143892342863</v>
      </c>
      <c r="G131" s="61">
        <f t="shared" si="75"/>
        <v>150.0000000000002</v>
      </c>
      <c r="H131" s="22"/>
      <c r="I131" s="22"/>
      <c r="J131" s="19">
        <f>D131+H131-I131</f>
        <v>82807.591045565743</v>
      </c>
      <c r="K131" s="52">
        <f>(0.7*B131)</f>
        <v>56277.003623200013</v>
      </c>
      <c r="L131" s="64">
        <f t="shared" si="77"/>
        <v>0.01</v>
      </c>
      <c r="M131" s="51"/>
      <c r="N131" s="54"/>
      <c r="O131" s="21"/>
      <c r="P131" s="19"/>
      <c r="Q131" s="15">
        <f>Q130+C131+H130</f>
        <v>82807.591045565743</v>
      </c>
      <c r="R131" s="28">
        <f>(Q131-(B108+SUM(H108:H130)))/(B108+SUM(H108:H130))</f>
        <v>0.80611123466941381</v>
      </c>
      <c r="S131" s="28">
        <f t="shared" si="76"/>
        <v>3.0000000000000027E-2</v>
      </c>
    </row>
    <row r="132" spans="1:19" ht="15" thickBot="1">
      <c r="A132" s="2"/>
      <c r="B132" s="3"/>
      <c r="C132" s="13"/>
      <c r="D132" s="4"/>
      <c r="E132" s="4"/>
      <c r="F132" s="4"/>
      <c r="G132" s="4"/>
      <c r="H132" s="4"/>
      <c r="I132" s="4"/>
      <c r="J132" s="4"/>
      <c r="K132" s="5"/>
      <c r="L132" s="4"/>
      <c r="M132" s="4"/>
      <c r="N132" s="4"/>
      <c r="O132" s="4"/>
      <c r="P132" s="4"/>
      <c r="Q132" s="4"/>
      <c r="R132" s="29"/>
      <c r="S132" s="29"/>
    </row>
    <row r="133" spans="1:19">
      <c r="A133" s="1">
        <f>A131+7</f>
        <v>45340</v>
      </c>
      <c r="B133" s="18">
        <f>D131+H131-O131</f>
        <v>82807.591045565743</v>
      </c>
      <c r="C133" s="48">
        <f>(B133*required_return)</f>
        <v>2484.2277313669724</v>
      </c>
      <c r="D133" s="15">
        <f>B133+C133</f>
        <v>85291.81877693272</v>
      </c>
      <c r="E133" s="15">
        <f>B133/5000</f>
        <v>16.561518209113149</v>
      </c>
      <c r="F133" s="15">
        <f>E133</f>
        <v>16.561518209113149</v>
      </c>
      <c r="G133" s="62">
        <f>(D133-B133)/F133</f>
        <v>150.00000000000026</v>
      </c>
      <c r="H133" s="22"/>
      <c r="I133" s="22"/>
      <c r="J133" s="15">
        <f>D133+H133-I133</f>
        <v>85291.81877693272</v>
      </c>
      <c r="K133" s="52">
        <f>(0.7*B133)</f>
        <v>57965.313731896014</v>
      </c>
      <c r="L133" s="64">
        <f>E133*50/B133</f>
        <v>0.01</v>
      </c>
      <c r="M133" s="51"/>
      <c r="N133" s="54"/>
      <c r="O133" s="21"/>
      <c r="P133" s="19"/>
      <c r="Q133" s="15">
        <f>Q131+C133+H131</f>
        <v>85291.81877693272</v>
      </c>
      <c r="R133" s="28">
        <f>(Q133-(B108+SUM(H108:H131)))/(B108+SUM(H108:H131))</f>
        <v>0.8602945717094963</v>
      </c>
      <c r="S133" s="28">
        <f>D133/B133-1</f>
        <v>3.0000000000000027E-2</v>
      </c>
    </row>
    <row r="134" spans="1:19">
      <c r="A134" s="1">
        <f>A133+7</f>
        <v>45347</v>
      </c>
      <c r="B134" s="18">
        <f>D133+H133-O133</f>
        <v>85291.81877693272</v>
      </c>
      <c r="C134" s="48">
        <f>(B134*required_return)</f>
        <v>2558.7545633079817</v>
      </c>
      <c r="D134" s="19">
        <f>B134+C134</f>
        <v>87850.573340240706</v>
      </c>
      <c r="E134" s="15">
        <f>B134/5000</f>
        <v>17.058363755386544</v>
      </c>
      <c r="F134" s="15">
        <f>E134</f>
        <v>17.058363755386544</v>
      </c>
      <c r="G134" s="61">
        <f t="shared" ref="G134:G136" si="78">(D134-B134)/F134</f>
        <v>150.00000000000026</v>
      </c>
      <c r="H134" s="22"/>
      <c r="I134" s="22"/>
      <c r="J134" s="19">
        <f>D134+H134-I134</f>
        <v>87850.573340240706</v>
      </c>
      <c r="K134" s="52">
        <f>(0.7*B134)</f>
        <v>59704.273143852901</v>
      </c>
      <c r="L134" s="64">
        <f>E134*50/B134</f>
        <v>0.01</v>
      </c>
      <c r="M134" s="51"/>
      <c r="N134" s="54"/>
      <c r="O134" s="21"/>
      <c r="P134" s="19"/>
      <c r="Q134" s="15">
        <f>Q133+C134+H133</f>
        <v>87850.573340240706</v>
      </c>
      <c r="R134" s="28">
        <f>(Q134-(B108+SUM(H108:H133)))/(B108+SUM(H108:H133))</f>
        <v>0.91610340886078123</v>
      </c>
      <c r="S134" s="28">
        <f t="shared" ref="S134:S136" si="79">D134/B134-1</f>
        <v>3.0000000000000027E-2</v>
      </c>
    </row>
    <row r="135" spans="1:19">
      <c r="A135" s="1">
        <f>A134+7</f>
        <v>45354</v>
      </c>
      <c r="B135" s="18">
        <f>D134+H134-O134</f>
        <v>87850.573340240706</v>
      </c>
      <c r="C135" s="48">
        <f>(B135*required_return)</f>
        <v>2635.5172002072209</v>
      </c>
      <c r="D135" s="19">
        <f>B135+C135</f>
        <v>90486.090540447927</v>
      </c>
      <c r="E135" s="15">
        <f>B135/5000</f>
        <v>17.570114668048141</v>
      </c>
      <c r="F135" s="15">
        <f>E135</f>
        <v>17.570114668048141</v>
      </c>
      <c r="G135" s="61">
        <f t="shared" si="78"/>
        <v>150</v>
      </c>
      <c r="H135" s="22"/>
      <c r="I135" s="22"/>
      <c r="J135" s="19">
        <f>D135+H135-I135</f>
        <v>90486.090540447927</v>
      </c>
      <c r="K135" s="52">
        <f>(0.7*B135)</f>
        <v>61495.401338168493</v>
      </c>
      <c r="L135" s="64">
        <f t="shared" ref="L135:L136" si="80">E135*50/B135</f>
        <v>0.01</v>
      </c>
      <c r="M135" s="51"/>
      <c r="N135" s="54"/>
      <c r="O135" s="21"/>
      <c r="P135" s="19"/>
      <c r="Q135" s="15">
        <f>Q134+C135+H134</f>
        <v>90486.090540447927</v>
      </c>
      <c r="R135" s="28">
        <f>(Q135-(B108+SUM(H108:H134)))/(B108+SUM(H108:H134))</f>
        <v>0.97358651112660466</v>
      </c>
      <c r="S135" s="28">
        <f t="shared" si="79"/>
        <v>3.0000000000000027E-2</v>
      </c>
    </row>
    <row r="136" spans="1:19" ht="15" thickBot="1">
      <c r="A136" s="1">
        <f>A135+7</f>
        <v>45361</v>
      </c>
      <c r="B136" s="18">
        <f>D135+H135-O135</f>
        <v>90486.090540447927</v>
      </c>
      <c r="C136" s="48">
        <f>(B136*required_return)</f>
        <v>2714.5827162134378</v>
      </c>
      <c r="D136" s="19">
        <f>B136+C136</f>
        <v>93200.673256661365</v>
      </c>
      <c r="E136" s="15">
        <f>B136/5000</f>
        <v>18.097218108089585</v>
      </c>
      <c r="F136" s="15">
        <f>E136</f>
        <v>18.097218108089585</v>
      </c>
      <c r="G136" s="61">
        <f t="shared" si="78"/>
        <v>149.99999999999997</v>
      </c>
      <c r="H136" s="22"/>
      <c r="I136" s="22"/>
      <c r="J136" s="19">
        <f>D136+H136-I136</f>
        <v>93200.673256661365</v>
      </c>
      <c r="K136" s="52">
        <f>(0.7*B136)</f>
        <v>63340.263378313546</v>
      </c>
      <c r="L136" s="64">
        <f t="shared" si="80"/>
        <v>0.01</v>
      </c>
      <c r="M136" s="51"/>
      <c r="N136" s="54"/>
      <c r="O136" s="21"/>
      <c r="P136" s="19"/>
      <c r="Q136" s="15">
        <f>Q135+C136+H135</f>
        <v>93200.673256661365</v>
      </c>
      <c r="R136" s="28">
        <f>(Q136-(B108+SUM(H108:H135)))/(B108+SUM(H108:H135))</f>
        <v>1.0327941064604029</v>
      </c>
      <c r="S136" s="28">
        <f t="shared" si="79"/>
        <v>3.0000000000000027E-2</v>
      </c>
    </row>
    <row r="137" spans="1:19" ht="15" thickBot="1">
      <c r="A137" s="81"/>
      <c r="B137" s="82"/>
      <c r="C137" s="83"/>
      <c r="D137" s="84"/>
      <c r="E137" s="4"/>
      <c r="F137" s="84"/>
      <c r="G137" s="84"/>
      <c r="H137" s="84"/>
      <c r="I137" s="84"/>
      <c r="J137" s="84"/>
      <c r="K137" s="85"/>
      <c r="L137" s="84"/>
      <c r="M137" s="84"/>
      <c r="N137" s="84"/>
      <c r="O137" s="84"/>
      <c r="P137" s="84"/>
      <c r="Q137" s="84"/>
      <c r="R137" s="86"/>
      <c r="S137" s="86"/>
    </row>
    <row r="138" spans="1:19">
      <c r="A138" s="1">
        <f>A136+7</f>
        <v>45368</v>
      </c>
      <c r="B138" s="18">
        <f>D136+H136-O136</f>
        <v>93200.673256661365</v>
      </c>
      <c r="C138" s="48">
        <f>(B138*required_return)</f>
        <v>2796.020197699841</v>
      </c>
      <c r="D138" s="15">
        <f>B138+C138</f>
        <v>95996.693454361201</v>
      </c>
      <c r="E138" s="15">
        <f>B138/5000</f>
        <v>18.640134651332271</v>
      </c>
      <c r="F138" s="15">
        <f>E138</f>
        <v>18.640134651332271</v>
      </c>
      <c r="G138" s="62">
        <f>(D138-B138)/F138</f>
        <v>149.99999999999974</v>
      </c>
      <c r="H138" s="22"/>
      <c r="I138" s="22"/>
      <c r="J138" s="15">
        <f>D138+H138-I138</f>
        <v>95996.693454361201</v>
      </c>
      <c r="K138" s="52">
        <f>(0.7*B138)</f>
        <v>65240.471279662954</v>
      </c>
      <c r="L138" s="64">
        <f>E138*50/B138</f>
        <v>9.9999999999999985E-3</v>
      </c>
      <c r="M138" s="51"/>
      <c r="N138" s="54"/>
      <c r="O138" s="21"/>
      <c r="P138" s="19"/>
      <c r="Q138" s="15">
        <f>Q136+C138+H136</f>
        <v>95996.693454361201</v>
      </c>
      <c r="R138" s="28">
        <f>(Q138-(B108+SUM(H108:H136)))/(B108+SUM(H108:H136))</f>
        <v>1.0937779296542147</v>
      </c>
      <c r="S138" s="28">
        <f>D138/B138-1</f>
        <v>3.0000000000000027E-2</v>
      </c>
    </row>
    <row r="139" spans="1:19">
      <c r="A139" s="1">
        <f>A138+7</f>
        <v>45375</v>
      </c>
      <c r="B139" s="18">
        <f>D138+H138-O138</f>
        <v>95996.693454361201</v>
      </c>
      <c r="C139" s="48">
        <f>(B139*required_return)</f>
        <v>2879.900803630836</v>
      </c>
      <c r="D139" s="19">
        <f>B139+C139</f>
        <v>98876.594257992037</v>
      </c>
      <c r="E139" s="15">
        <f>B139/5000</f>
        <v>19.199338690872239</v>
      </c>
      <c r="F139" s="15">
        <f>E139</f>
        <v>19.199338690872239</v>
      </c>
      <c r="G139" s="61">
        <f t="shared" ref="G139:G141" si="81">(D139-B139)/F139</f>
        <v>150.00000000000006</v>
      </c>
      <c r="H139" s="22"/>
      <c r="I139" s="22"/>
      <c r="J139" s="19">
        <f>D139+H139-I139</f>
        <v>98876.594257992037</v>
      </c>
      <c r="K139" s="52">
        <f>(0.7*B139)</f>
        <v>67197.685418052832</v>
      </c>
      <c r="L139" s="64">
        <f>E139*50/B139</f>
        <v>0.01</v>
      </c>
      <c r="M139" s="51"/>
      <c r="N139" s="54"/>
      <c r="O139" s="21"/>
      <c r="P139" s="19"/>
      <c r="Q139" s="15">
        <f>Q138+C139+H138</f>
        <v>98876.594257992037</v>
      </c>
      <c r="R139" s="28">
        <f>(Q139-(B108+SUM(H108:H138)))/(B108+SUM(H108:H138))</f>
        <v>1.1565912675438412</v>
      </c>
      <c r="S139" s="28">
        <f t="shared" ref="S139:S141" si="82">D139/B139-1</f>
        <v>3.0000000000000027E-2</v>
      </c>
    </row>
    <row r="140" spans="1:19">
      <c r="A140" s="1">
        <f>A139+7</f>
        <v>45382</v>
      </c>
      <c r="B140" s="18">
        <f>D139+H139-O139</f>
        <v>98876.594257992037</v>
      </c>
      <c r="C140" s="48">
        <f>(B140*required_return)</f>
        <v>2966.297827739761</v>
      </c>
      <c r="D140" s="19">
        <f>B140+C140</f>
        <v>101842.8920857318</v>
      </c>
      <c r="E140" s="15">
        <f>B140/5000</f>
        <v>19.775318851598406</v>
      </c>
      <c r="F140" s="15">
        <f>E140</f>
        <v>19.775318851598406</v>
      </c>
      <c r="G140" s="61">
        <f t="shared" si="81"/>
        <v>150.00000000000011</v>
      </c>
      <c r="H140" s="22"/>
      <c r="I140" s="22"/>
      <c r="J140" s="19">
        <f>D140+H140-I140</f>
        <v>101842.8920857318</v>
      </c>
      <c r="K140" s="52">
        <f>(0.7*B140)</f>
        <v>69213.615980594419</v>
      </c>
      <c r="L140" s="64">
        <f t="shared" ref="L140:L141" si="83">E140*50/B140</f>
        <v>9.9999999999999985E-3</v>
      </c>
      <c r="M140" s="51"/>
      <c r="N140" s="54"/>
      <c r="O140" s="21"/>
      <c r="P140" s="19"/>
      <c r="Q140" s="15">
        <f>Q139+C140+H139</f>
        <v>101842.8920857318</v>
      </c>
      <c r="R140" s="28">
        <f>(Q140-(B108+SUM(H108:H139)))/(B108+SUM(H108:H139))</f>
        <v>1.2212890055701566</v>
      </c>
      <c r="S140" s="28">
        <f t="shared" si="82"/>
        <v>3.0000000000000027E-2</v>
      </c>
    </row>
    <row r="141" spans="1:19" ht="15" thickBot="1">
      <c r="A141" s="1">
        <f>A140+7</f>
        <v>45389</v>
      </c>
      <c r="B141" s="18">
        <f>D140+H140-O140</f>
        <v>101842.8920857318</v>
      </c>
      <c r="C141" s="48">
        <f>(B141*required_return)</f>
        <v>3055.2867625719541</v>
      </c>
      <c r="D141" s="19">
        <f>B141+C141</f>
        <v>104898.17884830375</v>
      </c>
      <c r="E141" s="15">
        <f>B141/5000</f>
        <v>20.36857841714636</v>
      </c>
      <c r="F141" s="15">
        <f>E141</f>
        <v>20.36857841714636</v>
      </c>
      <c r="G141" s="61">
        <f t="shared" si="81"/>
        <v>149.99999999999989</v>
      </c>
      <c r="H141" s="22"/>
      <c r="I141" s="22"/>
      <c r="J141" s="19">
        <f>D141+H141-I141</f>
        <v>104898.17884830375</v>
      </c>
      <c r="K141" s="52">
        <f>(0.7*B141)</f>
        <v>71290.024460012253</v>
      </c>
      <c r="L141" s="64">
        <f t="shared" si="83"/>
        <v>0.01</v>
      </c>
      <c r="M141" s="51"/>
      <c r="N141" s="54"/>
      <c r="O141" s="21"/>
      <c r="P141" s="19"/>
      <c r="Q141" s="15">
        <f>Q140+C141+H140</f>
        <v>104898.17884830375</v>
      </c>
      <c r="R141" s="28">
        <f>(Q141-(B108+SUM(H108:H140)))/(B108+SUM(H108:H140))</f>
        <v>1.2879276757372613</v>
      </c>
      <c r="S141" s="28">
        <f t="shared" si="82"/>
        <v>3.0000000000000027E-2</v>
      </c>
    </row>
    <row r="142" spans="1:19" ht="15" thickBot="1">
      <c r="A142" s="2"/>
      <c r="B142" s="3"/>
      <c r="C142" s="13"/>
      <c r="D142" s="4"/>
      <c r="E142" s="4"/>
      <c r="F142" s="4"/>
      <c r="G142" s="4"/>
      <c r="H142" s="4"/>
      <c r="I142" s="4"/>
      <c r="J142" s="4"/>
      <c r="K142" s="5"/>
      <c r="L142" s="4"/>
      <c r="M142" s="4"/>
      <c r="N142" s="4"/>
      <c r="O142" s="4"/>
      <c r="P142" s="4"/>
      <c r="Q142" s="4"/>
      <c r="R142" s="29"/>
      <c r="S142" s="29"/>
    </row>
    <row r="143" spans="1:19">
      <c r="A143" s="1">
        <f>A141+7</f>
        <v>45396</v>
      </c>
      <c r="B143" s="18">
        <f>D141+H141-O141</f>
        <v>104898.17884830375</v>
      </c>
      <c r="C143" s="48">
        <f>(B143*required_return)</f>
        <v>3146.9453654491126</v>
      </c>
      <c r="D143" s="15">
        <f>B143+C143</f>
        <v>108045.12421375286</v>
      </c>
      <c r="E143" s="15">
        <f>B143/5000</f>
        <v>20.979635769660749</v>
      </c>
      <c r="F143" s="15">
        <f>E143</f>
        <v>20.979635769660749</v>
      </c>
      <c r="G143" s="62">
        <f>(D143-B143)/F143</f>
        <v>149.9999999999998</v>
      </c>
      <c r="H143" s="22"/>
      <c r="I143" s="22"/>
      <c r="J143" s="15">
        <f>D143+H143-I143</f>
        <v>108045.12421375286</v>
      </c>
      <c r="K143" s="52">
        <f>(0.7*B143)</f>
        <v>73428.725193812628</v>
      </c>
      <c r="L143" s="64">
        <f>E143*50/B143</f>
        <v>0.01</v>
      </c>
      <c r="M143" s="51"/>
      <c r="N143" s="54"/>
      <c r="O143" s="21"/>
      <c r="P143" s="19"/>
      <c r="Q143" s="15">
        <f>Q141+C143+H141</f>
        <v>108045.12421375286</v>
      </c>
      <c r="R143" s="28">
        <f>(Q143-(B108+SUM(H108:H141)))/(B108+SUM(H108:H141))</f>
        <v>1.3565655060093789</v>
      </c>
      <c r="S143" s="28">
        <f>D143/B143-1</f>
        <v>3.0000000000000027E-2</v>
      </c>
    </row>
    <row r="144" spans="1:19">
      <c r="A144" s="1">
        <f>A143+7</f>
        <v>45403</v>
      </c>
      <c r="B144" s="18">
        <f>D143+H143-O143</f>
        <v>108045.12421375286</v>
      </c>
      <c r="C144" s="48">
        <f>(B144*required_return)</f>
        <v>3241.3537264125857</v>
      </c>
      <c r="D144" s="19">
        <f>B144+C144</f>
        <v>111286.47794016545</v>
      </c>
      <c r="E144" s="15">
        <f>B144/5000</f>
        <v>21.609024842750571</v>
      </c>
      <c r="F144" s="15">
        <f>E144</f>
        <v>21.609024842750571</v>
      </c>
      <c r="G144" s="61">
        <f t="shared" ref="G144:G146" si="84">(D144-B144)/F144</f>
        <v>150.00000000000028</v>
      </c>
      <c r="H144" s="22"/>
      <c r="I144" s="22"/>
      <c r="J144" s="19">
        <f>D144+H144-I144</f>
        <v>111286.47794016545</v>
      </c>
      <c r="K144" s="52">
        <f>(0.7*B144)</f>
        <v>75631.586949627002</v>
      </c>
      <c r="L144" s="64">
        <f>E144*50/B144</f>
        <v>0.01</v>
      </c>
      <c r="M144" s="51"/>
      <c r="N144" s="54"/>
      <c r="O144" s="21"/>
      <c r="P144" s="19"/>
      <c r="Q144" s="15">
        <f>Q143+C144+H143</f>
        <v>111286.47794016545</v>
      </c>
      <c r="R144" s="28">
        <f>(Q144-(B108+SUM(H108:H143)))/(B108+SUM(H108:H143))</f>
        <v>1.4272624711896604</v>
      </c>
      <c r="S144" s="28">
        <f t="shared" ref="S144:S146" si="85">D144/B144-1</f>
        <v>3.0000000000000027E-2</v>
      </c>
    </row>
    <row r="145" spans="1:19">
      <c r="A145" s="1">
        <f>A144+7</f>
        <v>45410</v>
      </c>
      <c r="B145" s="18">
        <f>D144+H144-O144</f>
        <v>111286.47794016545</v>
      </c>
      <c r="C145" s="48">
        <f>(B145*required_return)</f>
        <v>3338.5943382049636</v>
      </c>
      <c r="D145" s="19">
        <f>B145+C145</f>
        <v>114625.07227837041</v>
      </c>
      <c r="E145" s="15">
        <f>B145/5000</f>
        <v>22.257295588033092</v>
      </c>
      <c r="F145" s="15">
        <f>E145</f>
        <v>22.257295588033092</v>
      </c>
      <c r="G145" s="61">
        <f t="shared" si="84"/>
        <v>149.9999999999998</v>
      </c>
      <c r="H145" s="22"/>
      <c r="I145" s="22"/>
      <c r="J145" s="19">
        <f>D145+H145-I145</f>
        <v>114625.07227837041</v>
      </c>
      <c r="K145" s="52">
        <f>(0.7*B145)</f>
        <v>77900.534558115818</v>
      </c>
      <c r="L145" s="64">
        <f t="shared" ref="L145:L146" si="86">E145*50/B145</f>
        <v>1.0000000000000002E-2</v>
      </c>
      <c r="M145" s="51"/>
      <c r="N145" s="54"/>
      <c r="O145" s="21"/>
      <c r="P145" s="19"/>
      <c r="Q145" s="15">
        <f>Q144+C145+H144</f>
        <v>114625.07227837041</v>
      </c>
      <c r="R145" s="28">
        <f>(Q145-(B108+SUM(H108:H144)))/(B108+SUM(H108:H144))</f>
        <v>1.5000803453253502</v>
      </c>
      <c r="S145" s="28">
        <f t="shared" si="85"/>
        <v>3.0000000000000027E-2</v>
      </c>
    </row>
    <row r="146" spans="1:19" ht="15" thickBot="1">
      <c r="A146" s="1">
        <f>A145+7</f>
        <v>45417</v>
      </c>
      <c r="B146" s="18">
        <f>D145+H145-O145</f>
        <v>114625.07227837041</v>
      </c>
      <c r="C146" s="48">
        <f>(B146*required_return)</f>
        <v>3438.7521683511122</v>
      </c>
      <c r="D146" s="19">
        <f>B146+C146</f>
        <v>118063.82444672153</v>
      </c>
      <c r="E146" s="15">
        <f>B146/5000</f>
        <v>22.925014455674081</v>
      </c>
      <c r="F146" s="15">
        <f>E146</f>
        <v>22.925014455674081</v>
      </c>
      <c r="G146" s="61">
        <f t="shared" si="84"/>
        <v>150.00000000000011</v>
      </c>
      <c r="H146" s="22"/>
      <c r="I146" s="22"/>
      <c r="J146" s="19">
        <f>D146+H146-I146</f>
        <v>118063.82444672153</v>
      </c>
      <c r="K146" s="52">
        <f>(0.7*B146)</f>
        <v>80237.550594859276</v>
      </c>
      <c r="L146" s="64">
        <f t="shared" si="86"/>
        <v>0.01</v>
      </c>
      <c r="M146" s="51"/>
      <c r="N146" s="54"/>
      <c r="O146" s="21"/>
      <c r="P146" s="19"/>
      <c r="Q146" s="15">
        <f>Q145+C146+H145</f>
        <v>118063.82444672153</v>
      </c>
      <c r="R146" s="28">
        <f>(Q146-(B108+SUM(H108:H145)))/(B108+SUM(H108:H145))</f>
        <v>1.5750827556851108</v>
      </c>
      <c r="S146" s="28">
        <f t="shared" si="85"/>
        <v>3.0000000000000027E-2</v>
      </c>
    </row>
    <row r="147" spans="1:19" ht="15" thickBot="1">
      <c r="A147" s="2"/>
      <c r="B147" s="3"/>
      <c r="C147" s="13"/>
      <c r="D147" s="4"/>
      <c r="E147" s="4"/>
      <c r="F147" s="4"/>
      <c r="G147" s="4"/>
      <c r="H147" s="4"/>
      <c r="I147" s="4"/>
      <c r="J147" s="4"/>
      <c r="K147" s="5"/>
      <c r="L147" s="4"/>
      <c r="M147" s="4"/>
      <c r="N147" s="4"/>
      <c r="O147" s="4"/>
      <c r="P147" s="4"/>
      <c r="Q147" s="4"/>
      <c r="R147" s="29"/>
      <c r="S147" s="29"/>
    </row>
    <row r="148" spans="1:19">
      <c r="A148" s="1">
        <f>A146+7</f>
        <v>45424</v>
      </c>
      <c r="B148" s="18">
        <f>D146+H146-O146</f>
        <v>118063.82444672153</v>
      </c>
      <c r="C148" s="48">
        <f>(B148*required_return)</f>
        <v>3541.9147334016457</v>
      </c>
      <c r="D148" s="15">
        <f>B148+C148</f>
        <v>121605.73918012317</v>
      </c>
      <c r="E148" s="15">
        <f>B148/5000</f>
        <v>23.612764889344305</v>
      </c>
      <c r="F148" s="15">
        <f>E148</f>
        <v>23.612764889344305</v>
      </c>
      <c r="G148" s="62">
        <f>(D148-B148)/F148</f>
        <v>149.99999999999997</v>
      </c>
      <c r="H148" s="22"/>
      <c r="I148" s="22"/>
      <c r="J148" s="15">
        <f>D148+H148-I148</f>
        <v>121605.73918012317</v>
      </c>
      <c r="K148" s="52">
        <f>(0.7*B148)</f>
        <v>82644.67711270506</v>
      </c>
      <c r="L148" s="64">
        <f>E148*50/B148</f>
        <v>0.01</v>
      </c>
      <c r="M148" s="51"/>
      <c r="N148" s="54"/>
      <c r="O148" s="21"/>
      <c r="P148" s="19"/>
      <c r="Q148" s="15">
        <f>Q146+C148+H146</f>
        <v>121605.73918012317</v>
      </c>
      <c r="R148" s="28">
        <f>(Q148-(B108+SUM(H108:H146)))/(B108+SUM(H108:H146))</f>
        <v>1.652335238355664</v>
      </c>
      <c r="S148" s="28">
        <f>D148/B148-1</f>
        <v>3.0000000000000027E-2</v>
      </c>
    </row>
    <row r="149" spans="1:19">
      <c r="A149" s="1">
        <f>A148+7</f>
        <v>45431</v>
      </c>
      <c r="B149" s="18">
        <f>D148+H148-O148</f>
        <v>121605.73918012317</v>
      </c>
      <c r="C149" s="48">
        <f>(B149*required_return)</f>
        <v>3648.1721754036948</v>
      </c>
      <c r="D149" s="19">
        <f>B149+C149</f>
        <v>125253.91135552687</v>
      </c>
      <c r="E149" s="15">
        <f>B149/5000</f>
        <v>24.321147836024636</v>
      </c>
      <c r="F149" s="15">
        <f>E149</f>
        <v>24.321147836024636</v>
      </c>
      <c r="G149" s="61">
        <f t="shared" ref="G149:G151" si="87">(D149-B149)/F149</f>
        <v>150.00000000000014</v>
      </c>
      <c r="H149" s="22"/>
      <c r="I149" s="22"/>
      <c r="J149" s="19">
        <f>D149+H149-I149</f>
        <v>125253.91135552687</v>
      </c>
      <c r="K149" s="52">
        <f>(0.7*B149)</f>
        <v>85124.017426086211</v>
      </c>
      <c r="L149" s="64">
        <f>E149*50/B149</f>
        <v>1.0000000000000002E-2</v>
      </c>
      <c r="M149" s="51"/>
      <c r="N149" s="54"/>
      <c r="O149" s="21"/>
      <c r="P149" s="19"/>
      <c r="Q149" s="15">
        <f>Q148+C149+H148</f>
        <v>125253.91135552687</v>
      </c>
      <c r="R149" s="28">
        <f>(Q149-(B108+SUM(H108:H148)))/(B108+SUM(H108:H148))</f>
        <v>1.7319052955063341</v>
      </c>
      <c r="S149" s="28">
        <f t="shared" ref="S149:S151" si="88">D149/B149-1</f>
        <v>3.0000000000000027E-2</v>
      </c>
    </row>
    <row r="150" spans="1:19">
      <c r="A150" s="1">
        <f>A149+7</f>
        <v>45438</v>
      </c>
      <c r="B150" s="18">
        <f>D149+H149-O149</f>
        <v>125253.91135552687</v>
      </c>
      <c r="C150" s="48">
        <f>(B150*required_return)</f>
        <v>3757.6173406658058</v>
      </c>
      <c r="D150" s="19">
        <f>B150+C150</f>
        <v>129011.52869619268</v>
      </c>
      <c r="E150" s="15">
        <f>B150/5000</f>
        <v>25.050782271105373</v>
      </c>
      <c r="F150" s="15">
        <f>E150</f>
        <v>25.050782271105373</v>
      </c>
      <c r="G150" s="61">
        <f t="shared" si="87"/>
        <v>149.99999999999997</v>
      </c>
      <c r="H150" s="22"/>
      <c r="I150" s="22"/>
      <c r="J150" s="19">
        <f>D150+H150-I150</f>
        <v>129011.52869619268</v>
      </c>
      <c r="K150" s="52">
        <f>(0.7*B150)</f>
        <v>87677.737948868802</v>
      </c>
      <c r="L150" s="64">
        <f t="shared" ref="L150:L151" si="89">E150*50/B150</f>
        <v>9.9999999999999985E-3</v>
      </c>
      <c r="M150" s="51"/>
      <c r="N150" s="54"/>
      <c r="O150" s="21"/>
      <c r="P150" s="19"/>
      <c r="Q150" s="15">
        <f>Q149+C150+H149</f>
        <v>129011.52869619268</v>
      </c>
      <c r="R150" s="28">
        <f>(Q150-(B108+SUM(H108:H149)))/(B108+SUM(H108:H149))</f>
        <v>1.813862454371524</v>
      </c>
      <c r="S150" s="28">
        <f t="shared" si="88"/>
        <v>3.0000000000000027E-2</v>
      </c>
    </row>
    <row r="151" spans="1:19" ht="15" thickBot="1">
      <c r="A151" s="1">
        <f>A150+7</f>
        <v>45445</v>
      </c>
      <c r="B151" s="18">
        <f>D150+H150-O150</f>
        <v>129011.52869619268</v>
      </c>
      <c r="C151" s="48">
        <f>(B151*required_return)</f>
        <v>3870.34586088578</v>
      </c>
      <c r="D151" s="19">
        <f>B151+C151</f>
        <v>132881.87455707847</v>
      </c>
      <c r="E151" s="15">
        <f>B151/5000</f>
        <v>25.802305739238534</v>
      </c>
      <c r="F151" s="15">
        <f>E151</f>
        <v>25.802305739238534</v>
      </c>
      <c r="G151" s="61">
        <f t="shared" si="87"/>
        <v>150.00000000000043</v>
      </c>
      <c r="H151" s="24"/>
      <c r="I151" s="24"/>
      <c r="J151" s="19">
        <f>D151+H151-I151</f>
        <v>132881.87455707847</v>
      </c>
      <c r="K151" s="52">
        <f>(0.7*B151)</f>
        <v>90308.070087334869</v>
      </c>
      <c r="L151" s="64">
        <f t="shared" si="89"/>
        <v>0.01</v>
      </c>
      <c r="M151" s="51"/>
      <c r="N151" s="54"/>
      <c r="O151" s="21"/>
      <c r="P151" s="19"/>
      <c r="Q151" s="15">
        <f>Q150+C151+H150</f>
        <v>132881.87455707847</v>
      </c>
      <c r="R151" s="28">
        <f>(Q151-(B108+SUM(H108:H150)))/(B108+SUM(H108:H150))</f>
        <v>1.89827832800267</v>
      </c>
      <c r="S151" s="28">
        <f t="shared" si="88"/>
        <v>3.0000000000000027E-2</v>
      </c>
    </row>
    <row r="152" spans="1:19" ht="15" thickBot="1">
      <c r="A152" s="2"/>
      <c r="B152" s="3"/>
      <c r="C152" s="13"/>
      <c r="D152" s="4"/>
      <c r="E152" s="4"/>
      <c r="F152" s="4"/>
      <c r="G152" s="4"/>
      <c r="H152" s="4"/>
      <c r="I152" s="4"/>
      <c r="J152" s="4"/>
      <c r="K152" s="5"/>
      <c r="L152" s="4"/>
      <c r="M152" s="4"/>
      <c r="N152" s="4"/>
      <c r="O152" s="4"/>
      <c r="P152" s="4"/>
      <c r="Q152" s="4"/>
      <c r="R152" s="29"/>
      <c r="S152" s="29"/>
    </row>
    <row r="153" spans="1:19">
      <c r="A153" s="1">
        <f>A151+7</f>
        <v>45452</v>
      </c>
      <c r="B153" s="18">
        <f>D151+H151-O151</f>
        <v>132881.87455707847</v>
      </c>
      <c r="C153" s="48">
        <f>(B153*required_return)</f>
        <v>3986.456236712354</v>
      </c>
      <c r="D153" s="15">
        <f>B153+C153</f>
        <v>136868.33079379081</v>
      </c>
      <c r="E153" s="15">
        <f>B153/5000</f>
        <v>26.576374911415694</v>
      </c>
      <c r="F153" s="15">
        <f>E153</f>
        <v>26.576374911415694</v>
      </c>
      <c r="G153" s="62">
        <f>(D153-B153)/F153</f>
        <v>149.9999999999996</v>
      </c>
      <c r="H153" s="22"/>
      <c r="I153" s="22"/>
      <c r="J153" s="15">
        <f>D153+H153-I153</f>
        <v>136868.33079379081</v>
      </c>
      <c r="K153" s="52">
        <f>(0.7*B153)</f>
        <v>93017.312189954915</v>
      </c>
      <c r="L153" s="64">
        <f>E153*50/B153</f>
        <v>1.0000000000000002E-2</v>
      </c>
      <c r="M153" s="51"/>
      <c r="N153" s="54"/>
      <c r="O153" s="21"/>
      <c r="P153" s="19"/>
      <c r="Q153" s="15">
        <f>Q151+C153+H151</f>
        <v>136868.33079379081</v>
      </c>
      <c r="R153" s="28">
        <f>(Q153-(B108+SUM(H108:H151)))/(B108+SUM(H108:H151))</f>
        <v>1.9852266778427499</v>
      </c>
      <c r="S153" s="28">
        <f>D153/B153-1</f>
        <v>3.0000000000000027E-2</v>
      </c>
    </row>
    <row r="154" spans="1:19">
      <c r="A154" s="1">
        <f>A153+7</f>
        <v>45459</v>
      </c>
      <c r="B154" s="18">
        <f>D153+H153-O153</f>
        <v>136868.33079379081</v>
      </c>
      <c r="C154" s="48">
        <f>(B154*required_return)</f>
        <v>4106.0499238137245</v>
      </c>
      <c r="D154" s="19">
        <f>B154+C154</f>
        <v>140974.38071760454</v>
      </c>
      <c r="E154" s="15">
        <f>B154/5000</f>
        <v>27.373666158758162</v>
      </c>
      <c r="F154" s="15">
        <f>E154</f>
        <v>27.373666158758162</v>
      </c>
      <c r="G154" s="61">
        <f t="shared" ref="G154:G156" si="90">(D154-B154)/F154</f>
        <v>150.00000000000011</v>
      </c>
      <c r="H154" s="22"/>
      <c r="I154" s="22"/>
      <c r="J154" s="19">
        <f>D154+H154-I154</f>
        <v>140974.38071760454</v>
      </c>
      <c r="K154" s="52">
        <f>(0.7*B154)</f>
        <v>95807.831555653567</v>
      </c>
      <c r="L154" s="64">
        <f>E154*50/B154</f>
        <v>9.9999999999999985E-3</v>
      </c>
      <c r="M154" s="51"/>
      <c r="N154" s="54"/>
      <c r="O154" s="21"/>
      <c r="P154" s="19"/>
      <c r="Q154" s="15">
        <f>Q153+C154+H153</f>
        <v>140974.38071760454</v>
      </c>
      <c r="R154" s="28">
        <f>(Q154-(B108+SUM(H108:H153)))/(B108+SUM(H108:H153))</f>
        <v>2.0747834781780323</v>
      </c>
      <c r="S154" s="28">
        <f t="shared" ref="S154:S156" si="91">D154/B154-1</f>
        <v>3.0000000000000027E-2</v>
      </c>
    </row>
    <row r="155" spans="1:19">
      <c r="A155" s="1">
        <f>A154+7</f>
        <v>45466</v>
      </c>
      <c r="B155" s="18">
        <f>D154+H154-O154</f>
        <v>140974.38071760454</v>
      </c>
      <c r="C155" s="48">
        <f>(B155*required_return)</f>
        <v>4229.2314215281358</v>
      </c>
      <c r="D155" s="19">
        <f>B155+C155</f>
        <v>145203.61213913266</v>
      </c>
      <c r="E155" s="15">
        <f>B155/5000</f>
        <v>28.194876143520908</v>
      </c>
      <c r="F155" s="15">
        <f>E155</f>
        <v>28.194876143520908</v>
      </c>
      <c r="G155" s="61">
        <f t="shared" si="90"/>
        <v>149.99999999999949</v>
      </c>
      <c r="H155" s="22"/>
      <c r="I155" s="22"/>
      <c r="J155" s="19">
        <f>D155+H155-I155</f>
        <v>145203.61213913266</v>
      </c>
      <c r="K155" s="52">
        <f>(0.7*B155)</f>
        <v>98682.06650232317</v>
      </c>
      <c r="L155" s="64">
        <f t="shared" ref="L155:L156" si="92">E155*50/B155</f>
        <v>0.01</v>
      </c>
      <c r="M155" s="51"/>
      <c r="N155" s="54"/>
      <c r="O155" s="21"/>
      <c r="P155" s="19"/>
      <c r="Q155" s="15">
        <f>Q154+C155+H154</f>
        <v>145203.61213913266</v>
      </c>
      <c r="R155" s="28">
        <f>(Q155-(B108+SUM(H108:H154)))/(B108+SUM(H108:H154))</f>
        <v>2.1670269825233732</v>
      </c>
      <c r="S155" s="28">
        <f t="shared" si="91"/>
        <v>2.9999999999999805E-2</v>
      </c>
    </row>
    <row r="156" spans="1:19" ht="15" thickBot="1">
      <c r="A156" s="1">
        <f>A155+7</f>
        <v>45473</v>
      </c>
      <c r="B156" s="18">
        <f>D155+H155-O155</f>
        <v>145203.61213913266</v>
      </c>
      <c r="C156" s="48">
        <f>(B156*required_return)</f>
        <v>4356.1083641739797</v>
      </c>
      <c r="D156" s="19">
        <f>B156+C156</f>
        <v>149559.72050330663</v>
      </c>
      <c r="E156" s="15">
        <f>B156/5000</f>
        <v>29.04072242782653</v>
      </c>
      <c r="F156" s="15">
        <f>E156</f>
        <v>29.04072242782653</v>
      </c>
      <c r="G156" s="61">
        <f t="shared" si="90"/>
        <v>149.9999999999996</v>
      </c>
      <c r="H156" s="24"/>
      <c r="I156" s="24"/>
      <c r="J156" s="19">
        <f>D156+H156-I156</f>
        <v>149559.72050330663</v>
      </c>
      <c r="K156" s="52">
        <f>(0.7*B156)</f>
        <v>101642.52849739285</v>
      </c>
      <c r="L156" s="64">
        <f t="shared" si="92"/>
        <v>0.01</v>
      </c>
      <c r="M156" s="51"/>
      <c r="N156" s="55"/>
      <c r="O156" s="21"/>
      <c r="P156" s="19"/>
      <c r="Q156" s="15">
        <f>Q155+C156+H155</f>
        <v>149559.72050330663</v>
      </c>
      <c r="R156" s="28">
        <f>(Q156-(B108+SUM(H108:H155)))/(B108+SUM(H108:H155))</f>
        <v>2.2620377919990742</v>
      </c>
      <c r="S156" s="28">
        <f t="shared" si="91"/>
        <v>3.0000000000000027E-2</v>
      </c>
    </row>
    <row r="157" spans="1:19" ht="15" thickBot="1">
      <c r="A157" s="2"/>
      <c r="B157" s="3"/>
      <c r="C157" s="13"/>
      <c r="D157" s="4"/>
      <c r="E157" s="4"/>
      <c r="F157" s="4"/>
      <c r="G157" s="4"/>
      <c r="H157" s="4"/>
      <c r="I157" s="4"/>
      <c r="J157" s="4"/>
      <c r="K157" s="5"/>
      <c r="L157" s="4"/>
      <c r="M157" s="4"/>
      <c r="N157" s="4"/>
      <c r="O157" s="4"/>
      <c r="P157" s="4"/>
      <c r="Q157" s="4"/>
      <c r="R157" s="29"/>
      <c r="S157" s="29"/>
    </row>
    <row r="158" spans="1:19">
      <c r="A158" s="1">
        <f>A156+7</f>
        <v>45480</v>
      </c>
      <c r="B158" s="18">
        <f>D156+H156-O156</f>
        <v>149559.72050330663</v>
      </c>
      <c r="C158" s="48">
        <f>(B158*required_return)</f>
        <v>4486.7916150991987</v>
      </c>
      <c r="D158" s="15">
        <f>B158+C158</f>
        <v>154046.51211840584</v>
      </c>
      <c r="E158" s="15">
        <f>B158/5000</f>
        <v>29.911944100661326</v>
      </c>
      <c r="F158" s="15">
        <f>E158</f>
        <v>29.911944100661326</v>
      </c>
      <c r="G158" s="62">
        <f>(D158-B158)/F158</f>
        <v>150.00000000000034</v>
      </c>
      <c r="H158" s="22"/>
      <c r="I158" s="22"/>
      <c r="J158" s="15">
        <f>D158+H158-I158</f>
        <v>154046.51211840584</v>
      </c>
      <c r="K158" s="52">
        <f>(0.7*B158)</f>
        <v>104691.80435231463</v>
      </c>
      <c r="L158" s="64">
        <f>E158*50/B158</f>
        <v>0.01</v>
      </c>
      <c r="M158" s="51"/>
      <c r="N158" s="54"/>
      <c r="O158" s="21"/>
      <c r="P158" s="19"/>
      <c r="Q158" s="15">
        <f>Q156+C158+H156</f>
        <v>154046.51211840584</v>
      </c>
      <c r="R158" s="28">
        <f>(Q158-(B108+SUM(H108:H156)))/(B108+SUM(H108:H156))</f>
        <v>2.3598989257590466</v>
      </c>
      <c r="S158" s="28">
        <f>D158/B158-1</f>
        <v>3.0000000000000027E-2</v>
      </c>
    </row>
    <row r="159" spans="1:19">
      <c r="A159" s="1">
        <f>A158+7</f>
        <v>45487</v>
      </c>
      <c r="B159" s="18">
        <f>D158+H158-O158</f>
        <v>154046.51211840584</v>
      </c>
      <c r="C159" s="48">
        <f>(B159*required_return)</f>
        <v>4621.3953635521748</v>
      </c>
      <c r="D159" s="19">
        <f>B159+C159</f>
        <v>158667.90748195801</v>
      </c>
      <c r="E159" s="15">
        <f>B159/5000</f>
        <v>30.809302423681167</v>
      </c>
      <c r="F159" s="15">
        <f>E159</f>
        <v>30.809302423681167</v>
      </c>
      <c r="G159" s="61">
        <f t="shared" ref="G159:G161" si="93">(D159-B159)/F159</f>
        <v>150.00000000000003</v>
      </c>
      <c r="H159" s="22"/>
      <c r="I159" s="22"/>
      <c r="J159" s="19">
        <f>D159+H159-I159</f>
        <v>158667.90748195801</v>
      </c>
      <c r="K159" s="52">
        <f>(0.7*B159)</f>
        <v>107832.55848288408</v>
      </c>
      <c r="L159" s="64">
        <f>E159*50/B159</f>
        <v>9.9999999999999985E-3</v>
      </c>
      <c r="M159" s="51"/>
      <c r="N159" s="54"/>
      <c r="O159" s="21"/>
      <c r="P159" s="19"/>
      <c r="Q159" s="15">
        <f>Q158+C159+H158</f>
        <v>158667.90748195801</v>
      </c>
      <c r="R159" s="28">
        <f>(Q159-(B108+SUM(H108:H158)))/(B108+SUM(H108:H158))</f>
        <v>2.4606958935318177</v>
      </c>
      <c r="S159" s="28">
        <f t="shared" ref="S159:S161" si="94">D159/B159-1</f>
        <v>3.0000000000000027E-2</v>
      </c>
    </row>
    <row r="160" spans="1:19">
      <c r="A160" s="1">
        <f>A159+7</f>
        <v>45494</v>
      </c>
      <c r="B160" s="18">
        <f>D159+H159-O159</f>
        <v>158667.90748195801</v>
      </c>
      <c r="C160" s="48">
        <f>(B160*required_return)</f>
        <v>4760.0372244587406</v>
      </c>
      <c r="D160" s="19">
        <f>B160+C160</f>
        <v>163427.94470641675</v>
      </c>
      <c r="E160" s="15">
        <f>B160/5000</f>
        <v>31.733581496391604</v>
      </c>
      <c r="F160" s="15">
        <f>E160</f>
        <v>31.733581496391604</v>
      </c>
      <c r="G160" s="61">
        <f t="shared" si="93"/>
        <v>149.9999999999998</v>
      </c>
      <c r="H160" s="22"/>
      <c r="I160" s="22"/>
      <c r="J160" s="19">
        <f>D160+H160-I160</f>
        <v>163427.94470641675</v>
      </c>
      <c r="K160" s="52">
        <f>(0.7*B160)</f>
        <v>111067.5352373706</v>
      </c>
      <c r="L160" s="64">
        <f t="shared" ref="L160:L161" si="95">E160*50/B160</f>
        <v>0.01</v>
      </c>
      <c r="M160" s="51"/>
      <c r="N160" s="54"/>
      <c r="O160" s="21"/>
      <c r="P160" s="19"/>
      <c r="Q160" s="15">
        <f>Q159+C160+H159</f>
        <v>163427.94470641675</v>
      </c>
      <c r="R160" s="28">
        <f>(Q160-(B108+SUM(H108:H159)))/(B108+SUM(H108:H159))</f>
        <v>2.5645167703377725</v>
      </c>
      <c r="S160" s="28">
        <f t="shared" si="94"/>
        <v>3.0000000000000027E-2</v>
      </c>
    </row>
    <row r="161" spans="1:19" ht="15" thickBot="1">
      <c r="A161" s="1">
        <f>A160+7</f>
        <v>45501</v>
      </c>
      <c r="B161" s="18">
        <f>D160+H160-O160</f>
        <v>163427.94470641675</v>
      </c>
      <c r="C161" s="48">
        <f>(B161*required_return)</f>
        <v>4902.8383411925024</v>
      </c>
      <c r="D161" s="19">
        <f>B161+C161</f>
        <v>168330.78304760926</v>
      </c>
      <c r="E161" s="15">
        <f>B161/5000</f>
        <v>32.685588941283349</v>
      </c>
      <c r="F161" s="15">
        <f>E161</f>
        <v>32.685588941283349</v>
      </c>
      <c r="G161" s="61">
        <f t="shared" si="93"/>
        <v>150.00000000000045</v>
      </c>
      <c r="H161" s="24"/>
      <c r="I161" s="24"/>
      <c r="J161" s="19">
        <f>D161+H161-I161</f>
        <v>168330.78304760926</v>
      </c>
      <c r="K161" s="52">
        <f>(0.7*B161)</f>
        <v>114399.56129449172</v>
      </c>
      <c r="L161" s="64">
        <f t="shared" si="95"/>
        <v>0.01</v>
      </c>
      <c r="M161" s="51"/>
      <c r="N161" s="55"/>
      <c r="O161" s="21"/>
      <c r="P161" s="19"/>
      <c r="Q161" s="15">
        <f>Q160+C161+H160</f>
        <v>168330.78304760926</v>
      </c>
      <c r="R161" s="28">
        <f>(Q161-(B108+SUM(H108:H160)))/(B108+SUM(H108:H160))</f>
        <v>2.6714522734479056</v>
      </c>
      <c r="S161" s="28">
        <f t="shared" si="94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5"/>
      <c r="L162" s="4"/>
      <c r="M162" s="4"/>
      <c r="N162" s="4"/>
      <c r="O162" s="4"/>
      <c r="P162" s="4"/>
      <c r="Q162" s="4"/>
      <c r="R162" s="29"/>
      <c r="S162" s="29"/>
    </row>
    <row r="163" spans="1:19">
      <c r="A163" s="1">
        <f>A161+7</f>
        <v>45508</v>
      </c>
      <c r="B163" s="18">
        <f>D161+H161-O161</f>
        <v>168330.78304760926</v>
      </c>
      <c r="C163" s="48">
        <f>(B163*required_return)</f>
        <v>5049.9234914282779</v>
      </c>
      <c r="D163" s="15">
        <f>B163+C163</f>
        <v>173380.70653903755</v>
      </c>
      <c r="E163" s="15">
        <f>B163/5000</f>
        <v>33.666156609521856</v>
      </c>
      <c r="F163" s="15">
        <f>E163</f>
        <v>33.666156609521856</v>
      </c>
      <c r="G163" s="62">
        <f>(D163-B163)/F163</f>
        <v>150.00000000000023</v>
      </c>
      <c r="H163" s="22"/>
      <c r="I163" s="22"/>
      <c r="J163" s="15">
        <f>D163+H163-I163</f>
        <v>173380.70653903755</v>
      </c>
      <c r="K163" s="52">
        <f>(0.7*B163)</f>
        <v>117831.54813332648</v>
      </c>
      <c r="L163" s="64">
        <f>E163*50/B163</f>
        <v>0.01</v>
      </c>
      <c r="M163" s="51"/>
      <c r="N163" s="54"/>
      <c r="O163" s="21"/>
      <c r="P163" s="19"/>
      <c r="Q163" s="15">
        <f>Q161+C163+H161</f>
        <v>173380.70653903755</v>
      </c>
      <c r="R163" s="28">
        <f>(Q163-(B108+SUM(H108:H161)))/(B108+SUM(H108:H161))</f>
        <v>2.7815958416513431</v>
      </c>
      <c r="S163" s="28">
        <f>D163/B163-1</f>
        <v>3.0000000000000027E-2</v>
      </c>
    </row>
    <row r="164" spans="1:19">
      <c r="A164" s="1">
        <f>A163+7</f>
        <v>45515</v>
      </c>
      <c r="B164" s="18">
        <f>D163+H163-O163</f>
        <v>173380.70653903755</v>
      </c>
      <c r="C164" s="48">
        <f>(B164*required_return)</f>
        <v>5201.4211961711262</v>
      </c>
      <c r="D164" s="19">
        <f>B164+C164</f>
        <v>178582.12773520866</v>
      </c>
      <c r="E164" s="15">
        <f>B164/5000</f>
        <v>34.676141307807512</v>
      </c>
      <c r="F164" s="15">
        <f>E164</f>
        <v>34.676141307807512</v>
      </c>
      <c r="G164" s="61">
        <f t="shared" ref="G164:G166" si="96">(D164-B164)/F164</f>
        <v>149.99999999999957</v>
      </c>
      <c r="H164" s="22"/>
      <c r="I164" s="22"/>
      <c r="J164" s="19">
        <f>D164+H164-I164</f>
        <v>178582.12773520866</v>
      </c>
      <c r="K164" s="52">
        <f>(0.7*B164)</f>
        <v>121366.49457732627</v>
      </c>
      <c r="L164" s="64">
        <f>E164*50/B164</f>
        <v>0.01</v>
      </c>
      <c r="M164" s="51"/>
      <c r="N164" s="54"/>
      <c r="O164" s="21"/>
      <c r="P164" s="19"/>
      <c r="Q164" s="15">
        <f>Q163+C164+H163</f>
        <v>178582.12773520866</v>
      </c>
      <c r="R164" s="28">
        <f>(Q164-(B108+SUM(H108:H163)))/(B108+SUM(H108:H163))</f>
        <v>2.8950437169008834</v>
      </c>
      <c r="S164" s="28">
        <f t="shared" ref="S164:S166" si="97">D164/B164-1</f>
        <v>2.9999999999999805E-2</v>
      </c>
    </row>
    <row r="165" spans="1:19">
      <c r="A165" s="1">
        <f>A164+7</f>
        <v>45522</v>
      </c>
      <c r="B165" s="18">
        <f>D164+H164-O164</f>
        <v>178582.12773520866</v>
      </c>
      <c r="C165" s="48">
        <f>(B165*required_return)</f>
        <v>5357.4638320562599</v>
      </c>
      <c r="D165" s="19">
        <f>B165+C165</f>
        <v>183939.59156726493</v>
      </c>
      <c r="E165" s="15">
        <f>B165/5000</f>
        <v>35.71642554704173</v>
      </c>
      <c r="F165" s="15">
        <f>E165</f>
        <v>35.71642554704173</v>
      </c>
      <c r="G165" s="61">
        <f t="shared" si="96"/>
        <v>150.0000000000002</v>
      </c>
      <c r="H165" s="22"/>
      <c r="I165" s="22"/>
      <c r="J165" s="19">
        <f>D165+H165-I165</f>
        <v>183939.59156726493</v>
      </c>
      <c r="K165" s="52">
        <f>(0.7*B165)</f>
        <v>125007.48941464606</v>
      </c>
      <c r="L165" s="64">
        <f t="shared" ref="L165:L166" si="98">E165*50/B165</f>
        <v>0.01</v>
      </c>
      <c r="M165" s="51"/>
      <c r="N165" s="54"/>
      <c r="O165" s="21"/>
      <c r="P165" s="19"/>
      <c r="Q165" s="15">
        <f>Q164+C165+H164</f>
        <v>183939.59156726493</v>
      </c>
      <c r="R165" s="28">
        <f>(Q165-(B108+SUM(H108:H164)))/(B108+SUM(H108:H164))</f>
        <v>3.0118950284079102</v>
      </c>
      <c r="S165" s="28">
        <f t="shared" si="97"/>
        <v>3.0000000000000027E-2</v>
      </c>
    </row>
    <row r="166" spans="1:19" ht="15" thickBot="1">
      <c r="A166" s="1">
        <f>A165+7</f>
        <v>45529</v>
      </c>
      <c r="B166" s="18">
        <f>D165+H165-O165</f>
        <v>183939.59156726493</v>
      </c>
      <c r="C166" s="48">
        <f>(B166*required_return)</f>
        <v>5518.1877470179479</v>
      </c>
      <c r="D166" s="19">
        <f>B166+C166</f>
        <v>189457.77931428287</v>
      </c>
      <c r="E166" s="15">
        <f>B166/5000</f>
        <v>36.787918313452984</v>
      </c>
      <c r="F166" s="15">
        <f>E166</f>
        <v>36.787918313452984</v>
      </c>
      <c r="G166" s="61">
        <f t="shared" si="96"/>
        <v>149.99999999999997</v>
      </c>
      <c r="H166" s="24"/>
      <c r="I166" s="24"/>
      <c r="J166" s="19">
        <f>D166+H166-I166</f>
        <v>189457.77931428287</v>
      </c>
      <c r="K166" s="52">
        <f>(0.7*B166)</f>
        <v>128757.71409708544</v>
      </c>
      <c r="L166" s="64">
        <f t="shared" si="98"/>
        <v>9.9999999999999985E-3</v>
      </c>
      <c r="M166" s="51"/>
      <c r="N166" s="55"/>
      <c r="O166" s="21"/>
      <c r="P166" s="19"/>
      <c r="Q166" s="15">
        <f>Q165+C166+H165</f>
        <v>189457.77931428287</v>
      </c>
      <c r="R166" s="28">
        <f>(Q166-(B108+SUM(H108:H165)))/(B108+SUM(H108:H165))</f>
        <v>3.1322518792601475</v>
      </c>
      <c r="S166" s="28">
        <f t="shared" si="97"/>
        <v>3.0000000000000027E-2</v>
      </c>
    </row>
    <row r="167" spans="1:19" ht="15" thickBot="1">
      <c r="A167" s="2"/>
      <c r="B167" s="3"/>
      <c r="C167" s="13"/>
      <c r="D167" s="4"/>
      <c r="E167" s="4"/>
      <c r="F167" s="4"/>
      <c r="G167" s="4"/>
      <c r="H167" s="4"/>
      <c r="I167" s="4"/>
      <c r="J167" s="4"/>
      <c r="K167" s="5"/>
      <c r="L167" s="4"/>
      <c r="M167" s="4"/>
      <c r="N167" s="4"/>
      <c r="O167" s="4"/>
      <c r="P167" s="4"/>
      <c r="Q167" s="4"/>
      <c r="R167" s="29"/>
      <c r="S167" s="29"/>
    </row>
    <row r="168" spans="1:19">
      <c r="A168" s="1">
        <f>A166+7</f>
        <v>45536</v>
      </c>
      <c r="B168" s="18">
        <f>D166+H166-O166</f>
        <v>189457.77931428287</v>
      </c>
      <c r="C168" s="48">
        <f>(B168*required_return)</f>
        <v>5683.7333794284859</v>
      </c>
      <c r="D168" s="15">
        <f>B168+C168</f>
        <v>195141.51269371135</v>
      </c>
      <c r="E168" s="15">
        <f>B168/5000</f>
        <v>37.891555862856578</v>
      </c>
      <c r="F168" s="15">
        <f>E168</f>
        <v>37.891555862856578</v>
      </c>
      <c r="G168" s="62">
        <f>(D168-B168)/F168</f>
        <v>149.9999999999998</v>
      </c>
      <c r="H168" s="22"/>
      <c r="I168" s="22"/>
      <c r="J168" s="15">
        <f>D168+H168-I168</f>
        <v>195141.51269371135</v>
      </c>
      <c r="K168" s="52">
        <f>(0.7*B168)</f>
        <v>132620.445519998</v>
      </c>
      <c r="L168" s="64">
        <f>E168*50/B168</f>
        <v>0.01</v>
      </c>
      <c r="M168" s="51"/>
      <c r="N168" s="54"/>
      <c r="O168" s="21"/>
      <c r="P168" s="19"/>
      <c r="Q168" s="15">
        <f>Q166+C168+H166</f>
        <v>195141.51269371135</v>
      </c>
      <c r="R168" s="28">
        <f>(Q168-(B108+SUM(H108:H166)))/(B108+SUM(H108:H166))</f>
        <v>3.2562194356379508</v>
      </c>
      <c r="S168" s="28">
        <f>D168/B168-1</f>
        <v>3.0000000000000027E-2</v>
      </c>
    </row>
    <row r="169" spans="1:19">
      <c r="A169" s="1">
        <f>A168+7</f>
        <v>45543</v>
      </c>
      <c r="B169" s="18">
        <f>D168+H168-O168</f>
        <v>195141.51269371135</v>
      </c>
      <c r="C169" s="48">
        <f>(B169*required_return)</f>
        <v>5854.2453808113405</v>
      </c>
      <c r="D169" s="19">
        <f>B169+C169</f>
        <v>200995.75807452269</v>
      </c>
      <c r="E169" s="15">
        <f>B169/5000</f>
        <v>39.028302538742274</v>
      </c>
      <c r="F169" s="15">
        <f>E169</f>
        <v>39.028302538742274</v>
      </c>
      <c r="G169" s="61">
        <f t="shared" ref="G169:G171" si="99">(D169-B169)/F169</f>
        <v>149.99999999999986</v>
      </c>
      <c r="H169" s="22"/>
      <c r="I169" s="22"/>
      <c r="J169" s="19">
        <f>D169+H169-I169</f>
        <v>200995.75807452269</v>
      </c>
      <c r="K169" s="52">
        <f>(0.7*B169)</f>
        <v>136599.05888559794</v>
      </c>
      <c r="L169" s="64">
        <f>E169*50/B169</f>
        <v>0.01</v>
      </c>
      <c r="M169" s="51"/>
      <c r="N169" s="54"/>
      <c r="O169" s="21"/>
      <c r="P169" s="19"/>
      <c r="Q169" s="15">
        <f>Q168+C169+H168</f>
        <v>200995.75807452269</v>
      </c>
      <c r="R169" s="28">
        <f>(Q169-(B108+SUM(H108:H168)))/(B108+SUM(H108:H168))</f>
        <v>3.3839060187070893</v>
      </c>
      <c r="S169" s="28">
        <f t="shared" ref="S169:S171" si="100">D169/B169-1</f>
        <v>3.0000000000000027E-2</v>
      </c>
    </row>
    <row r="170" spans="1:19">
      <c r="A170" s="1">
        <f>A169+7</f>
        <v>45550</v>
      </c>
      <c r="B170" s="18">
        <f>D169+H169-O169</f>
        <v>200995.75807452269</v>
      </c>
      <c r="C170" s="48">
        <f>(B170*required_return)</f>
        <v>6029.8727422356806</v>
      </c>
      <c r="D170" s="19">
        <f>B170+C170</f>
        <v>207025.63081675838</v>
      </c>
      <c r="E170" s="15">
        <f>B170/5000</f>
        <v>40.199151614904537</v>
      </c>
      <c r="F170" s="15">
        <f>E170</f>
        <v>40.199151614904537</v>
      </c>
      <c r="G170" s="61">
        <f t="shared" si="99"/>
        <v>150.00000000000023</v>
      </c>
      <c r="H170" s="22"/>
      <c r="I170" s="22"/>
      <c r="J170" s="19">
        <f>D170+H170-I170</f>
        <v>207025.63081675838</v>
      </c>
      <c r="K170" s="52">
        <f>(0.7*B170)</f>
        <v>140697.03065216588</v>
      </c>
      <c r="L170" s="64">
        <f t="shared" ref="L170:L171" si="101">E170*50/B170</f>
        <v>0.01</v>
      </c>
      <c r="M170" s="51"/>
      <c r="N170" s="54"/>
      <c r="O170" s="21"/>
      <c r="P170" s="19"/>
      <c r="Q170" s="15">
        <f>Q169+C170+H169</f>
        <v>207025.63081675838</v>
      </c>
      <c r="R170" s="28">
        <f>(Q170-(B108+SUM(H108:H169)))/(B108+SUM(H108:H169))</f>
        <v>3.5154231992683029</v>
      </c>
      <c r="S170" s="28">
        <f t="shared" si="100"/>
        <v>3.0000000000000027E-2</v>
      </c>
    </row>
    <row r="171" spans="1:19" ht="15" thickBot="1">
      <c r="A171" s="6">
        <f>A170+7</f>
        <v>45557</v>
      </c>
      <c r="B171" s="18">
        <f>D170+H170-O170</f>
        <v>207025.63081675838</v>
      </c>
      <c r="C171" s="48">
        <f>(B171*required_return)</f>
        <v>6210.7689245027514</v>
      </c>
      <c r="D171" s="19">
        <f>B171+C171</f>
        <v>213236.39974126112</v>
      </c>
      <c r="E171" s="15">
        <f>B171/5000</f>
        <v>41.405126163351675</v>
      </c>
      <c r="F171" s="15">
        <f>E171</f>
        <v>41.405126163351675</v>
      </c>
      <c r="G171" s="61">
        <f t="shared" si="99"/>
        <v>149.9999999999998</v>
      </c>
      <c r="H171" s="24"/>
      <c r="I171" s="24"/>
      <c r="J171" s="19">
        <f>D171+H171-I171</f>
        <v>213236.39974126112</v>
      </c>
      <c r="K171" s="52">
        <f>(0.7*B171)</f>
        <v>144917.94157173086</v>
      </c>
      <c r="L171" s="64">
        <f t="shared" si="101"/>
        <v>0.01</v>
      </c>
      <c r="M171" s="51"/>
      <c r="N171" s="55"/>
      <c r="O171" s="21"/>
      <c r="P171" s="19"/>
      <c r="Q171" s="15">
        <f>Q170+C171+H170</f>
        <v>213236.39974126112</v>
      </c>
      <c r="R171" s="28">
        <f>(Q171-(B108+SUM(H108:H170)))/(B108+SUM(H108:H170))</f>
        <v>3.650885895246351</v>
      </c>
      <c r="S171" s="28">
        <f t="shared" si="100"/>
        <v>3.0000000000000027E-2</v>
      </c>
    </row>
    <row r="172" spans="1:19" ht="15" thickBot="1">
      <c r="A172" s="2"/>
      <c r="B172" s="3"/>
      <c r="C172" s="13"/>
      <c r="D172" s="4"/>
      <c r="E172" s="4"/>
      <c r="F172" s="4"/>
      <c r="G172" s="4"/>
      <c r="H172" s="4"/>
      <c r="I172" s="4"/>
      <c r="J172" s="4"/>
      <c r="K172" s="5"/>
      <c r="L172" s="4"/>
      <c r="M172" s="4"/>
      <c r="N172" s="4"/>
      <c r="O172" s="4"/>
      <c r="P172" s="4"/>
      <c r="Q172" s="4"/>
      <c r="R172" s="29"/>
      <c r="S172" s="29"/>
    </row>
    <row r="173" spans="1:19">
      <c r="A173" s="1">
        <f>A171+7</f>
        <v>45564</v>
      </c>
      <c r="B173" s="18">
        <f>D171+H171-O171</f>
        <v>213236.39974126112</v>
      </c>
      <c r="C173" s="48">
        <f>(B173*required_return)</f>
        <v>6397.0919922378334</v>
      </c>
      <c r="D173" s="15">
        <f>B173+C173</f>
        <v>219633.49173349896</v>
      </c>
      <c r="E173" s="15">
        <f>B173/5000</f>
        <v>42.647279948252226</v>
      </c>
      <c r="F173" s="15">
        <f>E173</f>
        <v>42.647279948252226</v>
      </c>
      <c r="G173" s="62">
        <f>(D173-B173)/F173</f>
        <v>150.00000000000009</v>
      </c>
      <c r="H173" s="22"/>
      <c r="I173" s="22"/>
      <c r="J173" s="15">
        <f>D173+H173-I173</f>
        <v>219633.49173349896</v>
      </c>
      <c r="K173" s="52">
        <f>(0.7*B173)</f>
        <v>149265.47981888277</v>
      </c>
      <c r="L173" s="64">
        <f>E173*50/B173</f>
        <v>0.01</v>
      </c>
      <c r="M173" s="51"/>
      <c r="N173" s="54"/>
      <c r="O173" s="21"/>
      <c r="P173" s="19"/>
      <c r="Q173" s="15">
        <f>Q171+C173+H171</f>
        <v>219633.49173349896</v>
      </c>
      <c r="R173" s="28">
        <f>(Q173-(B108+SUM(H108:H171)))/(B108+SUM(H108:H171))</f>
        <v>3.7904124721037418</v>
      </c>
      <c r="S173" s="28">
        <f>D173/B173-1</f>
        <v>3.0000000000000027E-2</v>
      </c>
    </row>
    <row r="174" spans="1:19">
      <c r="A174" s="1">
        <f>A173+7</f>
        <v>45571</v>
      </c>
      <c r="B174" s="18">
        <f>D173+H173-O173</f>
        <v>219633.49173349896</v>
      </c>
      <c r="C174" s="48">
        <f>(B174*required_return)</f>
        <v>6589.0047520049684</v>
      </c>
      <c r="D174" s="19">
        <f>B174+C174</f>
        <v>226222.49648550391</v>
      </c>
      <c r="E174" s="15">
        <f>B174/5000</f>
        <v>43.926698346699794</v>
      </c>
      <c r="F174" s="15">
        <f>E174</f>
        <v>43.926698346699794</v>
      </c>
      <c r="G174" s="61">
        <f t="shared" ref="G174:G176" si="102">(D174-B174)/F174</f>
        <v>149.99999999999969</v>
      </c>
      <c r="H174" s="22"/>
      <c r="I174" s="22"/>
      <c r="J174" s="19">
        <f>D174+H174-I174</f>
        <v>226222.49648550391</v>
      </c>
      <c r="K174" s="52">
        <f>(0.7*B174)</f>
        <v>153743.44421344926</v>
      </c>
      <c r="L174" s="64">
        <f>E174*50/B174</f>
        <v>0.01</v>
      </c>
      <c r="M174" s="51"/>
      <c r="N174" s="54"/>
      <c r="O174" s="21"/>
      <c r="P174" s="19"/>
      <c r="Q174" s="15">
        <f>Q173+C174+H173</f>
        <v>226222.49648550391</v>
      </c>
      <c r="R174" s="28">
        <f>(Q174-(B108+SUM(H108:H173)))/(B108+SUM(H108:H173))</f>
        <v>3.9341248462668545</v>
      </c>
      <c r="S174" s="28">
        <f t="shared" ref="S174:S176" si="103">D174/B174-1</f>
        <v>3.0000000000000027E-2</v>
      </c>
    </row>
    <row r="175" spans="1:19">
      <c r="A175" s="1">
        <f>A174+7</f>
        <v>45578</v>
      </c>
      <c r="B175" s="18">
        <f>D174+H174-O174</f>
        <v>226222.49648550391</v>
      </c>
      <c r="C175" s="48">
        <f>(B175*required_return)</f>
        <v>6786.674894565117</v>
      </c>
      <c r="D175" s="19">
        <f>B175+C175</f>
        <v>233009.17138006902</v>
      </c>
      <c r="E175" s="15">
        <f>B175/5000</f>
        <v>45.244499297100781</v>
      </c>
      <c r="F175" s="15">
        <f>E175</f>
        <v>45.244499297100781</v>
      </c>
      <c r="G175" s="61">
        <f t="shared" si="102"/>
        <v>149.99999999999974</v>
      </c>
      <c r="H175" s="22"/>
      <c r="I175" s="22"/>
      <c r="J175" s="19">
        <f>D175+H175-I175</f>
        <v>233009.17138006902</v>
      </c>
      <c r="K175" s="52">
        <f>(0.7*B175)</f>
        <v>158355.74753985272</v>
      </c>
      <c r="L175" s="64">
        <f t="shared" ref="L175:L176" si="104">E175*50/B175</f>
        <v>0.01</v>
      </c>
      <c r="M175" s="51"/>
      <c r="N175" s="54"/>
      <c r="O175" s="21"/>
      <c r="P175" s="19"/>
      <c r="Q175" s="15">
        <f>Q174+C175+H174</f>
        <v>233009.17138006902</v>
      </c>
      <c r="R175" s="28">
        <f>(Q175-(B108+SUM(H108:H174)))/(B108+SUM(H108:H174))</f>
        <v>4.0821485916548594</v>
      </c>
      <c r="S175" s="28">
        <f t="shared" si="103"/>
        <v>3.0000000000000027E-2</v>
      </c>
    </row>
    <row r="176" spans="1:19" ht="15" thickBot="1">
      <c r="A176" s="6">
        <f>A175+7</f>
        <v>45585</v>
      </c>
      <c r="B176" s="18">
        <f>D175+H175-O175</f>
        <v>233009.17138006902</v>
      </c>
      <c r="C176" s="48">
        <f>(B176*required_return)</f>
        <v>6990.2751414020704</v>
      </c>
      <c r="D176" s="19">
        <f>B176+C176</f>
        <v>239999.44652147108</v>
      </c>
      <c r="E176" s="15">
        <f>B176/5000</f>
        <v>46.601834276013804</v>
      </c>
      <c r="F176" s="15">
        <f>E176</f>
        <v>46.601834276013804</v>
      </c>
      <c r="G176" s="61">
        <f t="shared" si="102"/>
        <v>149.99999999999977</v>
      </c>
      <c r="H176" s="24"/>
      <c r="I176" s="24"/>
      <c r="J176" s="19">
        <f>D176+H176-I176</f>
        <v>239999.44652147108</v>
      </c>
      <c r="K176" s="52">
        <f>(0.7*B176)</f>
        <v>163106.4199660483</v>
      </c>
      <c r="L176" s="64">
        <f t="shared" si="104"/>
        <v>0.01</v>
      </c>
      <c r="M176" s="51"/>
      <c r="N176" s="55"/>
      <c r="O176" s="21"/>
      <c r="P176" s="19"/>
      <c r="Q176" s="15">
        <f>Q175+C176+H175</f>
        <v>239999.44652147108</v>
      </c>
      <c r="R176" s="28">
        <f>(Q176-(B108+SUM(H108:H175)))/(B108+SUM(H108:H175))</f>
        <v>4.2346130494045049</v>
      </c>
      <c r="S176" s="28">
        <f t="shared" si="103"/>
        <v>3.0000000000000027E-2</v>
      </c>
    </row>
    <row r="177" spans="1:19" ht="15" thickBot="1">
      <c r="A177" s="2"/>
      <c r="B177" s="3"/>
      <c r="C177" s="13"/>
      <c r="D177" s="4"/>
      <c r="E177" s="4"/>
      <c r="F177" s="4"/>
      <c r="G177" s="4"/>
      <c r="H177" s="4"/>
      <c r="I177" s="4"/>
      <c r="J177" s="4"/>
      <c r="K177" s="5"/>
      <c r="L177" s="4"/>
      <c r="M177" s="4"/>
      <c r="N177" s="4"/>
      <c r="O177" s="4"/>
      <c r="P177" s="4"/>
      <c r="Q177" s="4"/>
      <c r="R177" s="29"/>
      <c r="S177" s="29"/>
    </row>
    <row r="178" spans="1:19">
      <c r="A178" s="1">
        <f>A176+7</f>
        <v>45592</v>
      </c>
      <c r="B178" s="18">
        <f>D176+H176-O176</f>
        <v>239999.44652147108</v>
      </c>
      <c r="C178" s="48">
        <f>(B178*required_return)</f>
        <v>7199.9833956441325</v>
      </c>
      <c r="D178" s="15">
        <f>B178+C178</f>
        <v>247199.42991711522</v>
      </c>
      <c r="E178" s="15">
        <f>B178/5000</f>
        <v>47.999889304294214</v>
      </c>
      <c r="F178" s="15">
        <f>E178</f>
        <v>47.999889304294214</v>
      </c>
      <c r="G178" s="62">
        <f>(D178-B178)/F178</f>
        <v>150.00000000000023</v>
      </c>
      <c r="H178" s="22"/>
      <c r="I178" s="22"/>
      <c r="J178" s="15">
        <f>D178+H178-I178</f>
        <v>247199.42991711522</v>
      </c>
      <c r="K178" s="52">
        <f>(0.7*B178)</f>
        <v>167999.61256502973</v>
      </c>
      <c r="L178" s="64">
        <f>E178*50/B178</f>
        <v>9.9999999999999985E-3</v>
      </c>
      <c r="M178" s="51"/>
      <c r="N178" s="54"/>
      <c r="O178" s="35"/>
      <c r="P178" s="36"/>
      <c r="Q178" s="15">
        <f>Q176+C178+H176</f>
        <v>247199.42991711522</v>
      </c>
      <c r="R178" s="28">
        <f>(Q178-(B108+SUM(H108:H176)))/(B108+SUM(H108:H176))</f>
        <v>4.3916514408866396</v>
      </c>
      <c r="S178" s="28">
        <f>D178/B178-1</f>
        <v>3.0000000000000027E-2</v>
      </c>
    </row>
    <row r="179" spans="1:19">
      <c r="A179" s="1">
        <f>A178+7</f>
        <v>45599</v>
      </c>
      <c r="B179" s="18">
        <f>D178+H178-O178</f>
        <v>247199.42991711522</v>
      </c>
      <c r="C179" s="48">
        <f>(B179*required_return)</f>
        <v>7415.982897513456</v>
      </c>
      <c r="D179" s="19">
        <f>B179+C179</f>
        <v>254615.41281462868</v>
      </c>
      <c r="E179" s="15">
        <f>B179/5000</f>
        <v>49.439885983423046</v>
      </c>
      <c r="F179" s="15">
        <f>E179</f>
        <v>49.439885983423046</v>
      </c>
      <c r="G179" s="61">
        <f t="shared" ref="G179:G181" si="105">(D179-B179)/F179</f>
        <v>150.00000000000003</v>
      </c>
      <c r="H179" s="22"/>
      <c r="I179" s="22"/>
      <c r="J179" s="19">
        <f>D179+H179-I179</f>
        <v>254615.41281462868</v>
      </c>
      <c r="K179" s="52">
        <f>(0.7*B179)</f>
        <v>173039.60094198064</v>
      </c>
      <c r="L179" s="64">
        <f>E179*50/B179</f>
        <v>0.01</v>
      </c>
      <c r="M179" s="51"/>
      <c r="N179" s="54"/>
      <c r="O179" s="21"/>
      <c r="P179" s="19"/>
      <c r="Q179" s="15">
        <f>Q178+C179+H178</f>
        <v>254615.41281462868</v>
      </c>
      <c r="R179" s="28">
        <f>(Q179-(B108+SUM(H108:H178)))/(B108+SUM(H108:H178))</f>
        <v>4.5534009841132397</v>
      </c>
      <c r="S179" s="28">
        <f t="shared" ref="S179:S181" si="106">D179/B179-1</f>
        <v>3.0000000000000027E-2</v>
      </c>
    </row>
    <row r="180" spans="1:19">
      <c r="A180" s="1">
        <f>A179+7</f>
        <v>45606</v>
      </c>
      <c r="B180" s="18">
        <f>D179+H179-O179</f>
        <v>254615.41281462868</v>
      </c>
      <c r="C180" s="48">
        <f>(B180*required_return)</f>
        <v>7638.4623844388598</v>
      </c>
      <c r="D180" s="19">
        <f>B180+C180</f>
        <v>262253.87519906752</v>
      </c>
      <c r="E180" s="15">
        <f>B180/5000</f>
        <v>50.923082562925735</v>
      </c>
      <c r="F180" s="15">
        <f>E180</f>
        <v>50.923082562925735</v>
      </c>
      <c r="G180" s="61">
        <f t="shared" si="105"/>
        <v>149.9999999999996</v>
      </c>
      <c r="H180" s="22"/>
      <c r="I180" s="22"/>
      <c r="J180" s="19">
        <f>D180+H180-I180</f>
        <v>262253.87519906752</v>
      </c>
      <c r="K180" s="52">
        <f>(0.7*B180)</f>
        <v>178230.78897024007</v>
      </c>
      <c r="L180" s="64">
        <f t="shared" ref="L180:L181" si="107">E180*50/B180</f>
        <v>0.01</v>
      </c>
      <c r="M180" s="51"/>
      <c r="N180" s="54"/>
      <c r="O180" s="21"/>
      <c r="P180" s="19"/>
      <c r="Q180" s="15">
        <f>Q179+C180+H179</f>
        <v>262253.87519906752</v>
      </c>
      <c r="R180" s="28">
        <f>(Q180-(B108+SUM(H108:H179)))/(B108+SUM(H108:H179))</f>
        <v>4.7200030136366369</v>
      </c>
      <c r="S180" s="28">
        <f t="shared" si="106"/>
        <v>3.0000000000000027E-2</v>
      </c>
    </row>
    <row r="181" spans="1:19" ht="15" thickBot="1">
      <c r="A181" s="6">
        <f>A180+7</f>
        <v>45613</v>
      </c>
      <c r="B181" s="18">
        <f>D180+H180-O180</f>
        <v>262253.87519906752</v>
      </c>
      <c r="C181" s="48">
        <f>(B181*required_return)</f>
        <v>7867.6162559720251</v>
      </c>
      <c r="D181" s="19">
        <f>B181+C181</f>
        <v>270121.49145503953</v>
      </c>
      <c r="E181" s="15">
        <f>B181/5000</f>
        <v>52.450775039813507</v>
      </c>
      <c r="F181" s="15">
        <f>E181</f>
        <v>52.450775039813507</v>
      </c>
      <c r="G181" s="61">
        <f t="shared" si="105"/>
        <v>149.99999999999972</v>
      </c>
      <c r="H181" s="24"/>
      <c r="I181" s="24"/>
      <c r="J181" s="19">
        <f>D181+H181-I181</f>
        <v>270121.49145503953</v>
      </c>
      <c r="K181" s="52">
        <f>(0.7*B181)</f>
        <v>183577.71263934724</v>
      </c>
      <c r="L181" s="64">
        <f t="shared" si="107"/>
        <v>0.01</v>
      </c>
      <c r="M181" s="51"/>
      <c r="N181" s="55"/>
      <c r="O181" s="25"/>
      <c r="P181" s="38"/>
      <c r="Q181" s="15">
        <f>Q180+C181+H180</f>
        <v>270121.49145503953</v>
      </c>
      <c r="R181" s="28">
        <f>(Q181-(B108+SUM(H108:H180)))/(B108+SUM(H108:H180))</f>
        <v>4.8916031040457355</v>
      </c>
      <c r="S181" s="28">
        <f t="shared" si="106"/>
        <v>3.0000000000000027E-2</v>
      </c>
    </row>
    <row r="182" spans="1:19" ht="15" thickBot="1">
      <c r="A182" s="2"/>
      <c r="B182" s="3"/>
      <c r="C182" s="13"/>
      <c r="D182" s="4"/>
      <c r="E182" s="4"/>
      <c r="F182" s="4"/>
      <c r="G182" s="4"/>
      <c r="H182" s="4"/>
      <c r="I182" s="4"/>
      <c r="J182" s="4"/>
      <c r="K182" s="5"/>
      <c r="L182" s="4"/>
      <c r="M182" s="4"/>
      <c r="N182" s="4"/>
      <c r="O182" s="4"/>
      <c r="P182" s="4"/>
      <c r="Q182" s="4"/>
      <c r="R182" s="29"/>
      <c r="S182" s="29"/>
    </row>
    <row r="183" spans="1:19">
      <c r="A183" s="1">
        <f>A181+7</f>
        <v>45620</v>
      </c>
      <c r="B183" s="18">
        <f>D181+H181-O181</f>
        <v>270121.49145503953</v>
      </c>
      <c r="C183" s="48">
        <f>(B183*required_return)</f>
        <v>8103.6447436511853</v>
      </c>
      <c r="D183" s="15">
        <f>B183+C183</f>
        <v>278225.13619869074</v>
      </c>
      <c r="E183" s="15">
        <f>B183/5000</f>
        <v>54.024298291007909</v>
      </c>
      <c r="F183" s="15">
        <f>E183</f>
        <v>54.024298291007909</v>
      </c>
      <c r="G183" s="62">
        <f>(D183-B183)/F183</f>
        <v>150.00000000000043</v>
      </c>
      <c r="H183" s="22"/>
      <c r="I183" s="22"/>
      <c r="J183" s="15">
        <f>D183+H183-I183</f>
        <v>278225.13619869074</v>
      </c>
      <c r="K183" s="52">
        <f>(0.7*B183)</f>
        <v>189085.04401852767</v>
      </c>
      <c r="L183" s="64">
        <f>E183*50/B183</f>
        <v>0.01</v>
      </c>
      <c r="M183" s="51"/>
      <c r="N183" s="54"/>
      <c r="O183" s="21"/>
      <c r="P183" s="19"/>
      <c r="Q183" s="15">
        <f>Q181+C183+H181</f>
        <v>278225.13619869074</v>
      </c>
      <c r="R183" s="28">
        <f>(Q183-(B108+SUM(H108:H181)))/(B108+SUM(H108:H181))</f>
        <v>5.0683511971671082</v>
      </c>
      <c r="S183" s="28">
        <f>D183/B183-1</f>
        <v>3.0000000000000027E-2</v>
      </c>
    </row>
    <row r="184" spans="1:19">
      <c r="A184" s="1">
        <f>A183+7</f>
        <v>45627</v>
      </c>
      <c r="B184" s="18">
        <f>D183+H183-O183</f>
        <v>278225.13619869074</v>
      </c>
      <c r="C184" s="48">
        <f>(B184*required_return)</f>
        <v>8346.7540859607216</v>
      </c>
      <c r="D184" s="19">
        <f>B184+C184</f>
        <v>286571.89028465148</v>
      </c>
      <c r="E184" s="15">
        <f>B184/5000</f>
        <v>55.645027239738148</v>
      </c>
      <c r="F184" s="15">
        <f>E184</f>
        <v>55.645027239738148</v>
      </c>
      <c r="G184" s="61">
        <f t="shared" ref="G184:G186" si="108">(D184-B184)/F184</f>
        <v>150.00000000000031</v>
      </c>
      <c r="H184" s="22"/>
      <c r="I184" s="22"/>
      <c r="J184" s="19">
        <f>D184+H184-I184</f>
        <v>286571.89028465148</v>
      </c>
      <c r="K184" s="52">
        <f>(0.7*B184)</f>
        <v>194757.59533908352</v>
      </c>
      <c r="L184" s="64">
        <f>E184*50/B184</f>
        <v>0.01</v>
      </c>
      <c r="M184" s="51"/>
      <c r="N184" s="54"/>
      <c r="O184" s="21"/>
      <c r="P184" s="19"/>
      <c r="Q184" s="15">
        <f>Q183+C184+H183</f>
        <v>286571.89028465148</v>
      </c>
      <c r="R184" s="28">
        <f>(Q184-(B108+SUM(H108:H183)))/(B108+SUM(H108:H183))</f>
        <v>5.2504017330821213</v>
      </c>
      <c r="S184" s="28">
        <f t="shared" ref="S184:S186" si="109">D184/B184-1</f>
        <v>3.0000000000000027E-2</v>
      </c>
    </row>
    <row r="185" spans="1:19">
      <c r="A185" s="1">
        <f>A184+7</f>
        <v>45634</v>
      </c>
      <c r="B185" s="18">
        <f>D184+H184-O184</f>
        <v>286571.89028465148</v>
      </c>
      <c r="C185" s="48">
        <f>(B185*required_return)</f>
        <v>8597.1567085395436</v>
      </c>
      <c r="D185" s="19">
        <f>B185+C185</f>
        <v>295169.046993191</v>
      </c>
      <c r="E185" s="15">
        <f>B185/5000</f>
        <v>57.314378056930295</v>
      </c>
      <c r="F185" s="15">
        <f>E185</f>
        <v>57.314378056930295</v>
      </c>
      <c r="G185" s="61">
        <f t="shared" si="108"/>
        <v>149.9999999999996</v>
      </c>
      <c r="H185" s="22"/>
      <c r="I185" s="22"/>
      <c r="J185" s="19">
        <f>D185+H185-I185</f>
        <v>295169.046993191</v>
      </c>
      <c r="K185" s="52">
        <f>(0.7*B185)</f>
        <v>200600.32319925603</v>
      </c>
      <c r="L185" s="64">
        <f t="shared" ref="L185:L186" si="110">E185*50/B185</f>
        <v>9.9999999999999985E-3</v>
      </c>
      <c r="M185" s="51"/>
      <c r="N185" s="54"/>
      <c r="O185" s="21"/>
      <c r="P185" s="19"/>
      <c r="Q185" s="15">
        <f>Q184+C185+H184</f>
        <v>295169.046993191</v>
      </c>
      <c r="R185" s="28">
        <f>(Q185-(B108+SUM(H108:H184)))/(B108+SUM(H108:H184))</f>
        <v>5.4379137850745849</v>
      </c>
      <c r="S185" s="28">
        <f t="shared" si="109"/>
        <v>3.0000000000000027E-2</v>
      </c>
    </row>
    <row r="186" spans="1:19" ht="15" thickBot="1">
      <c r="A186" s="6">
        <f>A185+7</f>
        <v>45641</v>
      </c>
      <c r="B186" s="18">
        <f>D185+H185-O185</f>
        <v>295169.046993191</v>
      </c>
      <c r="C186" s="48">
        <f>(B186*required_return)</f>
        <v>8855.0714097957298</v>
      </c>
      <c r="D186" s="19">
        <f>B186+C186</f>
        <v>304024.11840298673</v>
      </c>
      <c r="E186" s="15">
        <f>B186/5000</f>
        <v>59.033809398638198</v>
      </c>
      <c r="F186" s="15">
        <f>E186</f>
        <v>59.033809398638198</v>
      </c>
      <c r="G186" s="61">
        <f t="shared" si="108"/>
        <v>149.99999999999991</v>
      </c>
      <c r="H186" s="24"/>
      <c r="I186" s="24"/>
      <c r="J186" s="19">
        <f>D186+H186-I186</f>
        <v>304024.11840298673</v>
      </c>
      <c r="K186" s="52">
        <f>(0.7*B186)</f>
        <v>206618.3328952337</v>
      </c>
      <c r="L186" s="64">
        <f t="shared" si="110"/>
        <v>9.9999999999999985E-3</v>
      </c>
      <c r="M186" s="51"/>
      <c r="N186" s="55"/>
      <c r="O186" s="21"/>
      <c r="P186" s="19"/>
      <c r="Q186" s="15">
        <f>Q185+C186+H185</f>
        <v>304024.11840298673</v>
      </c>
      <c r="R186" s="28">
        <f>(Q186-(B108+SUM(H108:H185)))/(B108+SUM(H108:H185))</f>
        <v>5.6310511986268219</v>
      </c>
      <c r="S186" s="28">
        <f t="shared" si="109"/>
        <v>3.0000000000000027E-2</v>
      </c>
    </row>
    <row r="187" spans="1:19" ht="15" thickBot="1">
      <c r="A187" s="2"/>
      <c r="B187" s="3"/>
      <c r="C187" s="13"/>
      <c r="D187" s="4"/>
      <c r="E187" s="4"/>
      <c r="F187" s="4"/>
      <c r="G187" s="4"/>
      <c r="H187" s="4"/>
      <c r="I187" s="4"/>
      <c r="J187" s="4"/>
      <c r="K187" s="5"/>
      <c r="L187" s="4"/>
      <c r="M187" s="4"/>
      <c r="N187" s="4"/>
      <c r="O187" s="4"/>
      <c r="P187" s="4"/>
      <c r="Q187" s="4"/>
      <c r="R187" s="29"/>
      <c r="S187" s="29"/>
    </row>
    <row r="188" spans="1:19">
      <c r="A188" s="1">
        <f>A186+7</f>
        <v>45648</v>
      </c>
      <c r="B188" s="18">
        <f>D186+H186-O186</f>
        <v>304024.11840298673</v>
      </c>
      <c r="C188" s="48">
        <f>(B188*required_return)</f>
        <v>9120.7235520896011</v>
      </c>
      <c r="D188" s="15">
        <f>B188+C188</f>
        <v>313144.84195507632</v>
      </c>
      <c r="E188" s="15">
        <f>B188/5000</f>
        <v>60.804823680597345</v>
      </c>
      <c r="F188" s="15">
        <f>E188</f>
        <v>60.804823680597345</v>
      </c>
      <c r="G188" s="62">
        <f>(D188-B188)/F188</f>
        <v>149.99999999999983</v>
      </c>
      <c r="H188" s="22"/>
      <c r="I188" s="22"/>
      <c r="J188" s="15">
        <f>D188+H188-I188</f>
        <v>313144.84195507632</v>
      </c>
      <c r="K188" s="52">
        <f>(0.7*B188)</f>
        <v>212816.88288209069</v>
      </c>
      <c r="L188" s="64">
        <f>E188*50/B188</f>
        <v>0.01</v>
      </c>
      <c r="M188" s="51"/>
      <c r="N188" s="54"/>
      <c r="O188" s="21"/>
      <c r="P188" s="19"/>
      <c r="Q188" s="15">
        <f>Q186+C188+H186</f>
        <v>313144.84195507632</v>
      </c>
      <c r="R188" s="28">
        <f>(Q188-(B108+SUM(H108:H186)))/(B108+SUM(H108:H186))</f>
        <v>5.8299827345856263</v>
      </c>
      <c r="S188" s="28">
        <f>D188/B188-1</f>
        <v>3.0000000000000027E-2</v>
      </c>
    </row>
    <row r="189" spans="1:19">
      <c r="A189" s="1">
        <f>A188+7</f>
        <v>45655</v>
      </c>
      <c r="B189" s="18">
        <f>D188+H188-O188</f>
        <v>313144.84195507632</v>
      </c>
      <c r="C189" s="48">
        <f>(B189*required_return)</f>
        <v>9394.345258652289</v>
      </c>
      <c r="D189" s="19">
        <f>B189+C189</f>
        <v>322539.18721372861</v>
      </c>
      <c r="E189" s="15">
        <f>B189/5000</f>
        <v>62.628968391015263</v>
      </c>
      <c r="F189" s="15">
        <f>E189</f>
        <v>62.628968391015263</v>
      </c>
      <c r="G189" s="61">
        <f t="shared" ref="G189:G191" si="111">(D189-B189)/F189</f>
        <v>150.00000000000003</v>
      </c>
      <c r="H189" s="22"/>
      <c r="I189" s="22"/>
      <c r="J189" s="19">
        <f>D189+H189-I189</f>
        <v>322539.18721372861</v>
      </c>
      <c r="K189" s="52">
        <f>(0.7*B189)</f>
        <v>219201.38936855341</v>
      </c>
      <c r="L189" s="64">
        <f>E189*50/B189</f>
        <v>9.9999999999999985E-3</v>
      </c>
      <c r="M189" s="51"/>
      <c r="N189" s="54"/>
      <c r="O189" s="21"/>
      <c r="P189" s="19"/>
      <c r="Q189" s="15">
        <f>Q188+C189+H188</f>
        <v>322539.18721372861</v>
      </c>
      <c r="R189" s="28">
        <f>(Q189-(B108+SUM(H108:H188)))/(B108+SUM(H108:H188))</f>
        <v>6.0348822166231955</v>
      </c>
      <c r="S189" s="28">
        <f t="shared" ref="S189:S191" si="112">D189/B189-1</f>
        <v>3.0000000000000027E-2</v>
      </c>
    </row>
    <row r="190" spans="1:19">
      <c r="A190" s="1">
        <f>A189+7</f>
        <v>45662</v>
      </c>
      <c r="B190" s="18">
        <f>D189+H189-O189</f>
        <v>322539.18721372861</v>
      </c>
      <c r="C190" s="48">
        <f>(B190*required_return)</f>
        <v>9676.1756164118578</v>
      </c>
      <c r="D190" s="19">
        <f>B190+C190</f>
        <v>332215.36283014045</v>
      </c>
      <c r="E190" s="15">
        <f>B190/5000</f>
        <v>64.507837442745725</v>
      </c>
      <c r="F190" s="15">
        <f>E190</f>
        <v>64.507837442745725</v>
      </c>
      <c r="G190" s="61">
        <f t="shared" si="111"/>
        <v>149.99999999999974</v>
      </c>
      <c r="H190" s="22"/>
      <c r="I190" s="22"/>
      <c r="J190" s="19">
        <f>D190+H190-I190</f>
        <v>332215.36283014045</v>
      </c>
      <c r="K190" s="52">
        <f>(0.7*B190)</f>
        <v>225777.43104961002</v>
      </c>
      <c r="L190" s="64">
        <f t="shared" ref="L190:L191" si="113">E190*50/B190</f>
        <v>0.01</v>
      </c>
      <c r="M190" s="51"/>
      <c r="N190" s="54"/>
      <c r="O190" s="21"/>
      <c r="P190" s="19"/>
      <c r="Q190" s="15">
        <f>Q189+C190+H189</f>
        <v>332215.36283014045</v>
      </c>
      <c r="R190" s="28">
        <f>(Q190-(B108+SUM(H108:H189)))/(B108+SUM(H108:H189))</f>
        <v>6.2459286831218908</v>
      </c>
      <c r="S190" s="28">
        <f t="shared" si="112"/>
        <v>3.0000000000000027E-2</v>
      </c>
    </row>
    <row r="191" spans="1:19" ht="15" thickBot="1">
      <c r="A191" s="6">
        <f>A190+7</f>
        <v>45669</v>
      </c>
      <c r="B191" s="18">
        <f>D190+H190-O190</f>
        <v>332215.36283014045</v>
      </c>
      <c r="C191" s="48">
        <f>(B191*required_return)</f>
        <v>9966.4608849042124</v>
      </c>
      <c r="D191" s="19">
        <f>B191+C191</f>
        <v>342181.82371504465</v>
      </c>
      <c r="E191" s="15">
        <f>B191/5000</f>
        <v>66.443072566028093</v>
      </c>
      <c r="F191" s="15">
        <f>E191</f>
        <v>66.443072566028093</v>
      </c>
      <c r="G191" s="61">
        <f t="shared" si="111"/>
        <v>149.99999999999977</v>
      </c>
      <c r="H191" s="24"/>
      <c r="I191" s="24"/>
      <c r="J191" s="19">
        <f>D191+H191-I191</f>
        <v>342181.82371504465</v>
      </c>
      <c r="K191" s="52">
        <f>(0.7*B191)</f>
        <v>232550.7539810983</v>
      </c>
      <c r="L191" s="64">
        <f t="shared" si="113"/>
        <v>0.01</v>
      </c>
      <c r="M191" s="51"/>
      <c r="N191" s="55"/>
      <c r="O191" s="21"/>
      <c r="P191" s="19"/>
      <c r="Q191" s="15">
        <f>Q190+C191+H190</f>
        <v>342181.82371504465</v>
      </c>
      <c r="R191" s="28">
        <f>(Q191-(B108+SUM(H108:H190)))/(B108+SUM(H108:H190))</f>
        <v>6.4633065436155475</v>
      </c>
      <c r="S191" s="28">
        <f t="shared" si="112"/>
        <v>3.0000000000000027E-2</v>
      </c>
    </row>
    <row r="192" spans="1:19" ht="15" thickBot="1">
      <c r="A192" s="69"/>
      <c r="B192" s="70"/>
      <c r="C192" s="71"/>
      <c r="D192" s="71"/>
      <c r="E192" s="71"/>
      <c r="F192" s="71"/>
      <c r="G192" s="71"/>
      <c r="H192" s="71"/>
      <c r="I192" s="71"/>
      <c r="J192" s="71"/>
      <c r="K192" s="72"/>
      <c r="L192" s="71"/>
      <c r="M192" s="71"/>
      <c r="N192" s="71"/>
      <c r="O192" s="71"/>
      <c r="P192" s="71"/>
      <c r="Q192" s="71"/>
      <c r="R192" s="73"/>
      <c r="S192" s="73"/>
    </row>
    <row r="193" spans="1:19">
      <c r="A193" s="1">
        <f>A191+7</f>
        <v>45676</v>
      </c>
      <c r="B193" s="18">
        <f>D191+H191-O191</f>
        <v>342181.82371504465</v>
      </c>
      <c r="C193" s="48">
        <f>(B193*required_return)</f>
        <v>10265.454711451339</v>
      </c>
      <c r="D193" s="15">
        <f>B193+C193</f>
        <v>352447.27842649596</v>
      </c>
      <c r="E193" s="15">
        <f>B193/5000</f>
        <v>68.436364743008937</v>
      </c>
      <c r="F193" s="15">
        <f>E193</f>
        <v>68.436364743008937</v>
      </c>
      <c r="G193" s="62">
        <f>(D193-B193)/F193</f>
        <v>149.99999999999957</v>
      </c>
      <c r="H193" s="22"/>
      <c r="I193" s="22"/>
      <c r="J193" s="15">
        <f>D193+H193-I193</f>
        <v>352447.27842649596</v>
      </c>
      <c r="K193" s="52">
        <f>(0.7*B193)</f>
        <v>239527.27660053124</v>
      </c>
      <c r="L193" s="64">
        <f>E193*50/B193</f>
        <v>0.01</v>
      </c>
      <c r="M193" s="51"/>
      <c r="N193" s="54"/>
      <c r="O193" s="21">
        <f>IF(D193&gt;B193,D193*0.013,0)</f>
        <v>4581.8146195444469</v>
      </c>
      <c r="P193" s="19"/>
      <c r="Q193" s="15">
        <f>Q191+C193+H191</f>
        <v>352447.27842649596</v>
      </c>
      <c r="R193" s="28">
        <f>(Q193-(B108+SUM(H108:H191)))/(B108+SUM(H108:H191))</f>
        <v>6.6872057399240132</v>
      </c>
      <c r="S193" s="28">
        <f>D193/B193-1</f>
        <v>3.0000000000000027E-2</v>
      </c>
    </row>
    <row r="194" spans="1:19">
      <c r="A194" s="1">
        <f>A193+7</f>
        <v>45683</v>
      </c>
      <c r="B194" s="18">
        <f>D193+H193-O193</f>
        <v>347865.46380695153</v>
      </c>
      <c r="C194" s="48">
        <f>(B194*required_return)</f>
        <v>10435.963914208545</v>
      </c>
      <c r="D194" s="19">
        <f>B194+C194</f>
        <v>358301.42772116006</v>
      </c>
      <c r="E194" s="15">
        <f>B194/5000</f>
        <v>69.573092761390313</v>
      </c>
      <c r="F194" s="15">
        <f>E194</f>
        <v>69.573092761390313</v>
      </c>
      <c r="G194" s="61">
        <f t="shared" ref="G194:G196" si="114">(D194-B194)/F194</f>
        <v>149.99999999999963</v>
      </c>
      <c r="H194" s="22"/>
      <c r="I194" s="22"/>
      <c r="J194" s="19">
        <f>D194+H194-I194</f>
        <v>358301.42772116006</v>
      </c>
      <c r="K194" s="52">
        <f>(0.7*B194)</f>
        <v>243505.82466486606</v>
      </c>
      <c r="L194" s="64">
        <f>E194*50/B194</f>
        <v>1.0000000000000002E-2</v>
      </c>
      <c r="M194" s="51"/>
      <c r="N194" s="54"/>
      <c r="O194" s="21">
        <f>IF(D194&gt;B194,D194*0.013,0)</f>
        <v>4657.9185603750802</v>
      </c>
      <c r="P194" s="19"/>
      <c r="Q194" s="15">
        <f>Q193+C194+H193</f>
        <v>362883.24234070448</v>
      </c>
      <c r="R194" s="28">
        <f>(Q194-(B108+SUM(H108:H193)))/(B108+SUM(H108:H193))</f>
        <v>6.914823901883163</v>
      </c>
      <c r="S194" s="28">
        <f t="shared" ref="S194:S196" si="115">D194/B194-1</f>
        <v>3.0000000000000027E-2</v>
      </c>
    </row>
    <row r="195" spans="1:19">
      <c r="A195" s="1">
        <f>A194+7</f>
        <v>45690</v>
      </c>
      <c r="B195" s="18">
        <f>D194+H194-O194</f>
        <v>353643.509160785</v>
      </c>
      <c r="C195" s="48">
        <f>(B195*required_return)</f>
        <v>10609.30527482355</v>
      </c>
      <c r="D195" s="19">
        <f>B195+C195</f>
        <v>364252.81443560857</v>
      </c>
      <c r="E195" s="15">
        <f>B195/5000</f>
        <v>70.728701832157</v>
      </c>
      <c r="F195" s="15">
        <f>E195</f>
        <v>70.728701832157</v>
      </c>
      <c r="G195" s="61">
        <f t="shared" si="114"/>
        <v>150.0000000000002</v>
      </c>
      <c r="H195" s="22"/>
      <c r="I195" s="22"/>
      <c r="J195" s="19">
        <f>D195+H195-I195</f>
        <v>364252.81443560857</v>
      </c>
      <c r="K195" s="52">
        <f>(0.7*B195)</f>
        <v>247550.45641254948</v>
      </c>
      <c r="L195" s="64">
        <f t="shared" ref="L195:L196" si="116">E195*50/B195</f>
        <v>0.01</v>
      </c>
      <c r="M195" s="51"/>
      <c r="N195" s="54"/>
      <c r="O195" s="21">
        <f>IF(D195&gt;B195,D195*0.013,0)</f>
        <v>4735.2865876629112</v>
      </c>
      <c r="P195" s="19"/>
      <c r="Q195" s="15">
        <f>Q194+C195+H194</f>
        <v>373492.54761552805</v>
      </c>
      <c r="R195" s="28">
        <f>(Q195-(B108+SUM(H108:H194)))/(B108+SUM(H108:H194))</f>
        <v>7.1462228015124545</v>
      </c>
      <c r="S195" s="28">
        <f t="shared" si="115"/>
        <v>3.0000000000000027E-2</v>
      </c>
    </row>
    <row r="196" spans="1:19" ht="15" thickBot="1">
      <c r="A196" s="6">
        <f>A195+7</f>
        <v>45697</v>
      </c>
      <c r="B196" s="18">
        <f>D195+H195-O195</f>
        <v>359517.52784794563</v>
      </c>
      <c r="C196" s="48">
        <f>(B196*required_return)</f>
        <v>10785.525835438368</v>
      </c>
      <c r="D196" s="19">
        <f>B196+C196</f>
        <v>370303.05368338397</v>
      </c>
      <c r="E196" s="15">
        <f>B196/5000</f>
        <v>71.903505569589129</v>
      </c>
      <c r="F196" s="15">
        <f>E196</f>
        <v>71.903505569589129</v>
      </c>
      <c r="G196" s="61">
        <f t="shared" si="114"/>
        <v>149.9999999999996</v>
      </c>
      <c r="H196" s="24"/>
      <c r="I196" s="24"/>
      <c r="J196" s="19">
        <f>D196+H196-I196</f>
        <v>370303.05368338397</v>
      </c>
      <c r="K196" s="52">
        <f>(0.7*B196)</f>
        <v>251662.26949356194</v>
      </c>
      <c r="L196" s="64">
        <f t="shared" si="116"/>
        <v>0.01</v>
      </c>
      <c r="M196" s="51"/>
      <c r="N196" s="55"/>
      <c r="O196" s="21">
        <f>IF(D196&gt;B196,D196*0.013,0)</f>
        <v>4813.9396978839914</v>
      </c>
      <c r="P196" s="19">
        <f>P191+SUM(O193:O196)</f>
        <v>18788.959465466429</v>
      </c>
      <c r="Q196" s="15">
        <f>Q195+C196+H195</f>
        <v>384278.07345096639</v>
      </c>
      <c r="R196" s="28">
        <f>(Q196-(B108+SUM(H108:H195)))/(B108+SUM(H108:H195))</f>
        <v>7.3814652368645879</v>
      </c>
      <c r="S196" s="28">
        <f t="shared" si="115"/>
        <v>3.0000000000000027E-2</v>
      </c>
    </row>
    <row r="197" spans="1:19" ht="15" thickBot="1">
      <c r="A197" s="2"/>
      <c r="B197" s="3"/>
      <c r="C197" s="13"/>
      <c r="D197" s="4"/>
      <c r="E197" s="4"/>
      <c r="F197" s="4"/>
      <c r="G197" s="4"/>
      <c r="H197" s="4"/>
      <c r="I197" s="4"/>
      <c r="J197" s="4"/>
      <c r="K197" s="5"/>
      <c r="L197" s="4"/>
      <c r="M197" s="4"/>
      <c r="N197" s="4"/>
      <c r="O197" s="4"/>
      <c r="P197" s="4"/>
      <c r="Q197" s="4"/>
      <c r="R197" s="29"/>
      <c r="S197" s="29"/>
    </row>
    <row r="198" spans="1:19">
      <c r="A198" s="1">
        <f>A196+7</f>
        <v>45704</v>
      </c>
      <c r="B198" s="18">
        <f>D196+H196-O196</f>
        <v>365489.11398550001</v>
      </c>
      <c r="C198" s="48">
        <f>(B198*required_return)</f>
        <v>10964.673419565001</v>
      </c>
      <c r="D198" s="15">
        <f>B198+C198</f>
        <v>376453.78740506503</v>
      </c>
      <c r="E198" s="15">
        <f>B198/5000</f>
        <v>73.097822797100008</v>
      </c>
      <c r="F198" s="15">
        <f>E198</f>
        <v>73.097822797100008</v>
      </c>
      <c r="G198" s="62">
        <f>(D198-B198)/F198</f>
        <v>150.00000000000026</v>
      </c>
      <c r="H198" s="22"/>
      <c r="I198" s="22"/>
      <c r="J198" s="15">
        <f>D198+H198-I198</f>
        <v>376453.78740506503</v>
      </c>
      <c r="K198" s="52">
        <f>(0.7*B198)</f>
        <v>255842.37978984998</v>
      </c>
      <c r="L198" s="64">
        <f>E198*50/B198</f>
        <v>0.01</v>
      </c>
      <c r="M198" s="51"/>
      <c r="N198" s="54"/>
      <c r="O198" s="21">
        <f>IF(D198&gt;B198,D198*0.013,0)</f>
        <v>4893.8992362658455</v>
      </c>
      <c r="P198" s="19"/>
      <c r="Q198" s="15">
        <f>Q196+C198+H196</f>
        <v>395242.74687053141</v>
      </c>
      <c r="R198" s="28">
        <f>(Q198-(B108+SUM(H108:H196)))/(B108+SUM(H108:H196))</f>
        <v>7.6206150490679212</v>
      </c>
      <c r="S198" s="28">
        <f>D198/B198-1</f>
        <v>3.0000000000000027E-2</v>
      </c>
    </row>
    <row r="199" spans="1:19">
      <c r="A199" s="1">
        <f>A198+7</f>
        <v>45711</v>
      </c>
      <c r="B199" s="18">
        <f>D198+H198-O198</f>
        <v>371559.88816879917</v>
      </c>
      <c r="C199" s="48">
        <f>(B199*required_return)</f>
        <v>11146.796645063974</v>
      </c>
      <c r="D199" s="19">
        <f>B199+C199</f>
        <v>382706.68481386313</v>
      </c>
      <c r="E199" s="15">
        <f>B199/5000</f>
        <v>74.311977633759838</v>
      </c>
      <c r="F199" s="15">
        <f>E199</f>
        <v>74.311977633759838</v>
      </c>
      <c r="G199" s="61">
        <f t="shared" ref="G199:G201" si="117">(D199-B199)/F199</f>
        <v>149.99999999999986</v>
      </c>
      <c r="H199" s="22"/>
      <c r="I199" s="22"/>
      <c r="J199" s="19">
        <f>D199+H199-I199</f>
        <v>382706.68481386313</v>
      </c>
      <c r="K199" s="52">
        <f>(0.7*B199)</f>
        <v>260091.9217181594</v>
      </c>
      <c r="L199" s="64">
        <f>E199*50/B199</f>
        <v>0.01</v>
      </c>
      <c r="M199" s="51"/>
      <c r="N199" s="54"/>
      <c r="O199" s="21">
        <f>IF(D199&gt;B199,D199*0.013,0)</f>
        <v>4975.1869025802207</v>
      </c>
      <c r="P199" s="19"/>
      <c r="Q199" s="15">
        <f>Q198+C199+H198</f>
        <v>406389.54351559537</v>
      </c>
      <c r="R199" s="28">
        <f>(Q199-(B108+SUM(H108:H198)))/(B108+SUM(H108:H198))</f>
        <v>7.8637371396519518</v>
      </c>
      <c r="S199" s="28">
        <f t="shared" ref="S199:S201" si="118">D199/B199-1</f>
        <v>3.0000000000000027E-2</v>
      </c>
    </row>
    <row r="200" spans="1:19">
      <c r="A200" s="1">
        <f>A199+7</f>
        <v>45718</v>
      </c>
      <c r="B200" s="18">
        <f>D199+H199-O199</f>
        <v>377731.49791128293</v>
      </c>
      <c r="C200" s="48">
        <f>(B200*required_return)</f>
        <v>11331.944937338487</v>
      </c>
      <c r="D200" s="19">
        <f>B200+C200</f>
        <v>389063.4428486214</v>
      </c>
      <c r="E200" s="15">
        <f>B200/5000</f>
        <v>75.54629958225658</v>
      </c>
      <c r="F200" s="15">
        <f>E200</f>
        <v>75.54629958225658</v>
      </c>
      <c r="G200" s="61">
        <f t="shared" si="117"/>
        <v>149.99999999999977</v>
      </c>
      <c r="H200" s="22"/>
      <c r="I200" s="22"/>
      <c r="J200" s="19">
        <f>D200+H200-I200</f>
        <v>389063.4428486214</v>
      </c>
      <c r="K200" s="52">
        <f>(0.7*B200)</f>
        <v>264412.04853789805</v>
      </c>
      <c r="L200" s="64">
        <f t="shared" ref="L200:L201" si="119">E200*50/B200</f>
        <v>9.9999999999999985E-3</v>
      </c>
      <c r="M200" s="51"/>
      <c r="N200" s="54"/>
      <c r="O200" s="21">
        <f>IF(D200&gt;B200,D200*0.013,0)</f>
        <v>5057.8247570320782</v>
      </c>
      <c r="P200" s="19"/>
      <c r="Q200" s="15">
        <f>Q199+C200+H199</f>
        <v>417721.48845293385</v>
      </c>
      <c r="R200" s="28">
        <f>(Q200-(B108+SUM(H108:H199)))/(B108+SUM(H108:H199))</f>
        <v>8.1108974881605818</v>
      </c>
      <c r="S200" s="28">
        <f t="shared" si="118"/>
        <v>3.0000000000000027E-2</v>
      </c>
    </row>
    <row r="201" spans="1:19" ht="15" thickBot="1">
      <c r="A201" s="6">
        <f>A200+7</f>
        <v>45725</v>
      </c>
      <c r="B201" s="18">
        <f>D200+H200-O200</f>
        <v>384005.61809158931</v>
      </c>
      <c r="C201" s="48">
        <f>(B201*required_return)</f>
        <v>11520.168542747679</v>
      </c>
      <c r="D201" s="19">
        <f>B201+C201</f>
        <v>395525.78663433698</v>
      </c>
      <c r="E201" s="15">
        <f>B201/5000</f>
        <v>76.80112361831786</v>
      </c>
      <c r="F201" s="15">
        <f>E201</f>
        <v>76.80112361831786</v>
      </c>
      <c r="G201" s="61">
        <f t="shared" si="117"/>
        <v>149.99999999999997</v>
      </c>
      <c r="H201" s="24"/>
      <c r="I201" s="24"/>
      <c r="J201" s="19">
        <f>D201+H201-I201</f>
        <v>395525.78663433698</v>
      </c>
      <c r="K201" s="52">
        <f>(0.7*B201)</f>
        <v>268803.93266411248</v>
      </c>
      <c r="L201" s="64">
        <f t="shared" si="119"/>
        <v>0.01</v>
      </c>
      <c r="M201" s="51"/>
      <c r="N201" s="55"/>
      <c r="O201" s="21">
        <f>IF(D201&gt;B201,D201*0.013,0)</f>
        <v>5141.8352262463804</v>
      </c>
      <c r="P201" s="19">
        <f>P196+SUM(O198:O201)</f>
        <v>38857.705587590957</v>
      </c>
      <c r="Q201" s="15">
        <f>Q200+C201+H200</f>
        <v>429241.65699568152</v>
      </c>
      <c r="R201" s="28">
        <f>(Q201-(B108+SUM(H108:H200)))/(B108+SUM(H108:H200))</f>
        <v>8.3621631700579417</v>
      </c>
      <c r="S201" s="28">
        <f t="shared" si="118"/>
        <v>3.0000000000000027E-2</v>
      </c>
    </row>
    <row r="202" spans="1:19" ht="15" thickBot="1">
      <c r="A202" s="2"/>
      <c r="B202" s="3"/>
      <c r="C202" s="13"/>
      <c r="D202" s="4"/>
      <c r="E202" s="4"/>
      <c r="F202" s="4"/>
      <c r="G202" s="4"/>
      <c r="H202" s="4"/>
      <c r="I202" s="4"/>
      <c r="J202" s="4"/>
      <c r="K202" s="5"/>
      <c r="L202" s="4"/>
      <c r="M202" s="4"/>
      <c r="N202" s="4"/>
      <c r="O202" s="4"/>
      <c r="P202" s="4"/>
      <c r="Q202" s="4"/>
      <c r="R202" s="29"/>
      <c r="S202" s="29"/>
    </row>
    <row r="203" spans="1:19">
      <c r="A203" s="1">
        <f>A201+7</f>
        <v>45732</v>
      </c>
      <c r="B203" s="18">
        <f>D201+H201-O201</f>
        <v>390383.95140809059</v>
      </c>
      <c r="C203" s="48">
        <f>(B203*required_return)</f>
        <v>11711.518542242717</v>
      </c>
      <c r="D203" s="15">
        <f>B203+C203</f>
        <v>402095.4699503333</v>
      </c>
      <c r="E203" s="15">
        <f>B203/5000</f>
        <v>78.076790281618116</v>
      </c>
      <c r="F203" s="15">
        <f>E203</f>
        <v>78.076790281618116</v>
      </c>
      <c r="G203" s="62">
        <f>(D203-B203)/F203</f>
        <v>149.9999999999998</v>
      </c>
      <c r="H203" s="22"/>
      <c r="I203" s="22"/>
      <c r="J203" s="15">
        <f>D203+H203-I203</f>
        <v>402095.4699503333</v>
      </c>
      <c r="K203" s="52">
        <f>(0.7*B203)</f>
        <v>273268.7659856634</v>
      </c>
      <c r="L203" s="64">
        <f>E203*50/B203</f>
        <v>0.01</v>
      </c>
      <c r="M203" s="51"/>
      <c r="N203" s="54"/>
      <c r="O203" s="21">
        <f>IF(D203&gt;B203,D203*0.013,0)</f>
        <v>5227.2411093543324</v>
      </c>
      <c r="P203" s="19"/>
      <c r="Q203" s="15">
        <f>Q201+C203+H201</f>
        <v>440953.17553792422</v>
      </c>
      <c r="R203" s="28">
        <f>(Q203-(B108+SUM(H108:H201)))/(B108+SUM(H108:H201))</f>
        <v>8.6176023749316162</v>
      </c>
      <c r="S203" s="28">
        <f>D203/B203-1</f>
        <v>3.0000000000000027E-2</v>
      </c>
    </row>
    <row r="204" spans="1:19">
      <c r="A204" s="1">
        <f>A203+7</f>
        <v>45739</v>
      </c>
      <c r="B204" s="18">
        <f>D203+H203-O203</f>
        <v>396868.22884097899</v>
      </c>
      <c r="C204" s="48">
        <f>(B204*required_return)</f>
        <v>11906.046865229369</v>
      </c>
      <c r="D204" s="19">
        <f>B204+C204</f>
        <v>408774.27570620837</v>
      </c>
      <c r="E204" s="15">
        <f>B204/5000</f>
        <v>79.3736457681958</v>
      </c>
      <c r="F204" s="15">
        <f>E204</f>
        <v>79.3736457681958</v>
      </c>
      <c r="G204" s="61">
        <f t="shared" ref="G204:G206" si="120">(D204-B204)/F204</f>
        <v>150.00000000000011</v>
      </c>
      <c r="H204" s="22"/>
      <c r="I204" s="22"/>
      <c r="J204" s="19">
        <f>D204+H204-I204</f>
        <v>408774.27570620837</v>
      </c>
      <c r="K204" s="52">
        <f>(0.7*B204)</f>
        <v>277807.76018868526</v>
      </c>
      <c r="L204" s="64">
        <f>E204*50/B204</f>
        <v>0.01</v>
      </c>
      <c r="M204" s="51"/>
      <c r="N204" s="54"/>
      <c r="O204" s="21">
        <f>IF(D204&gt;B204,D204*0.013,0)</f>
        <v>5314.0655841807084</v>
      </c>
      <c r="P204" s="19"/>
      <c r="Q204" s="15">
        <f>Q203+C204+H203</f>
        <v>452859.2224031536</v>
      </c>
      <c r="R204" s="28">
        <f>(Q204-(B108+SUM(H108:H203)))/(B108+SUM(H108:H203))</f>
        <v>8.8772844249982423</v>
      </c>
      <c r="S204" s="28">
        <f t="shared" ref="S204:S206" si="121">D204/B204-1</f>
        <v>3.0000000000000027E-2</v>
      </c>
    </row>
    <row r="205" spans="1:19">
      <c r="A205" s="1">
        <f>A204+7</f>
        <v>45746</v>
      </c>
      <c r="B205" s="18">
        <f>D204+H204-O204</f>
        <v>403460.21012202767</v>
      </c>
      <c r="C205" s="48">
        <f>(B205*required_return)</f>
        <v>12103.806303660829</v>
      </c>
      <c r="D205" s="19">
        <f>B205+C205</f>
        <v>415564.01642568852</v>
      </c>
      <c r="E205" s="15">
        <f>B205/5000</f>
        <v>80.692042024405538</v>
      </c>
      <c r="F205" s="15">
        <f>E205</f>
        <v>80.692042024405538</v>
      </c>
      <c r="G205" s="61">
        <f t="shared" si="120"/>
        <v>150.00000000000026</v>
      </c>
      <c r="H205" s="22"/>
      <c r="I205" s="22"/>
      <c r="J205" s="19">
        <f>D205+H205-I205</f>
        <v>415564.01642568852</v>
      </c>
      <c r="K205" s="52">
        <f>(0.7*B205)</f>
        <v>282422.14708541933</v>
      </c>
      <c r="L205" s="64">
        <f t="shared" ref="L205:L206" si="122">E205*50/B205</f>
        <v>0.01</v>
      </c>
      <c r="M205" s="51"/>
      <c r="N205" s="54"/>
      <c r="O205" s="21">
        <f>IF(D205&gt;B205,D205*0.013,0)</f>
        <v>5402.3322135339504</v>
      </c>
      <c r="P205" s="19"/>
      <c r="Q205" s="15">
        <f>Q204+C205+H204</f>
        <v>464963.02870681445</v>
      </c>
      <c r="R205" s="28">
        <f>(Q205-(B108+SUM(H108:H204)))/(B108+SUM(H108:H204))</f>
        <v>9.1412797939164765</v>
      </c>
      <c r="S205" s="28">
        <f t="shared" si="121"/>
        <v>3.0000000000000027E-2</v>
      </c>
    </row>
    <row r="206" spans="1:19" ht="15" thickBot="1">
      <c r="A206" s="6">
        <f>A205+7</f>
        <v>45753</v>
      </c>
      <c r="B206" s="18">
        <f>D205+H205-O205</f>
        <v>410161.68421215459</v>
      </c>
      <c r="C206" s="48">
        <f>(B206*required_return)</f>
        <v>12304.850526364637</v>
      </c>
      <c r="D206" s="19">
        <f>B206+C206</f>
        <v>422466.53473851923</v>
      </c>
      <c r="E206" s="15">
        <f>B206/5000</f>
        <v>82.032336842430922</v>
      </c>
      <c r="F206" s="15">
        <f>E206</f>
        <v>82.032336842430922</v>
      </c>
      <c r="G206" s="61">
        <f t="shared" si="120"/>
        <v>149.99999999999997</v>
      </c>
      <c r="H206" s="24"/>
      <c r="I206" s="24"/>
      <c r="J206" s="19">
        <f>D206+H206-I206</f>
        <v>422466.53473851923</v>
      </c>
      <c r="K206" s="52">
        <f>(0.7*B206)</f>
        <v>287113.17894850817</v>
      </c>
      <c r="L206" s="64">
        <f t="shared" si="122"/>
        <v>0.01</v>
      </c>
      <c r="M206" s="51"/>
      <c r="N206" s="55"/>
      <c r="O206" s="21">
        <f>IF(D206&gt;B206,D206*0.013,0)</f>
        <v>5492.0649516007497</v>
      </c>
      <c r="P206" s="19">
        <f>P201+SUM(O203:O206)</f>
        <v>60293.409446260703</v>
      </c>
      <c r="Q206" s="15">
        <f>Q205+C206+H205</f>
        <v>477267.87923317909</v>
      </c>
      <c r="R206" s="28">
        <f>(Q206-(B108+SUM(H108:H205)))/(B108+SUM(H108:H205))</f>
        <v>9.4096601259124402</v>
      </c>
      <c r="S206" s="28">
        <f t="shared" si="121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5"/>
      <c r="L207" s="4"/>
      <c r="M207" s="4"/>
      <c r="N207" s="4"/>
      <c r="O207" s="4"/>
      <c r="P207" s="4"/>
      <c r="Q207" s="4"/>
      <c r="R207" s="29"/>
      <c r="S207" s="29"/>
    </row>
    <row r="208" spans="1:19">
      <c r="A208" s="1">
        <f>A206+7</f>
        <v>45760</v>
      </c>
      <c r="B208" s="18">
        <f>D206+H206-O206</f>
        <v>416974.46978691849</v>
      </c>
      <c r="C208" s="48">
        <f>(B208*required_return)</f>
        <v>12509.234093607554</v>
      </c>
      <c r="D208" s="15">
        <f>B208+C208</f>
        <v>429483.70388052607</v>
      </c>
      <c r="E208" s="15">
        <f>B208/5000</f>
        <v>83.394893957383701</v>
      </c>
      <c r="F208" s="15">
        <f>E208</f>
        <v>83.394893957383701</v>
      </c>
      <c r="G208" s="62">
        <f>(D208-B208)/F208</f>
        <v>150.00000000000028</v>
      </c>
      <c r="H208" s="22"/>
      <c r="I208" s="22"/>
      <c r="J208" s="15">
        <f>D208+H208-I208</f>
        <v>429483.70388052607</v>
      </c>
      <c r="K208" s="52">
        <f>(0.7*B208)</f>
        <v>291882.12885084294</v>
      </c>
      <c r="L208" s="64">
        <f>E208*50/B208</f>
        <v>0.01</v>
      </c>
      <c r="M208" s="51"/>
      <c r="N208" s="20"/>
      <c r="O208" s="21">
        <f>IF(D208&gt;B208,D208*0.013,0)</f>
        <v>5583.2881504468387</v>
      </c>
      <c r="P208" s="19"/>
      <c r="Q208" s="15">
        <f>Q206+C208+H206</f>
        <v>489777.11332678667</v>
      </c>
      <c r="R208" s="28">
        <f>(Q208-(B108+SUM(H108:H206)))/(B108+SUM(H108:H206))</f>
        <v>9.6824982552228587</v>
      </c>
      <c r="S208" s="28">
        <f>D208/B208-1</f>
        <v>3.0000000000000027E-2</v>
      </c>
    </row>
    <row r="209" spans="1:19">
      <c r="A209" s="1">
        <f>A208+7</f>
        <v>45767</v>
      </c>
      <c r="B209" s="18">
        <f>D208+H208-O208</f>
        <v>423900.41573007923</v>
      </c>
      <c r="C209" s="48">
        <f>(B209*required_return)</f>
        <v>12717.012471902377</v>
      </c>
      <c r="D209" s="19">
        <f>B209+C209</f>
        <v>436617.42820198159</v>
      </c>
      <c r="E209" s="15">
        <f>B209/5000</f>
        <v>84.780083146015841</v>
      </c>
      <c r="F209" s="15">
        <f>E209</f>
        <v>84.780083146015841</v>
      </c>
      <c r="G209" s="61">
        <f t="shared" ref="G209:G211" si="123">(D209-B209)/F209</f>
        <v>149.9999999999998</v>
      </c>
      <c r="H209" s="22"/>
      <c r="I209" s="22"/>
      <c r="J209" s="19">
        <f>D209+H209-I209</f>
        <v>436617.42820198159</v>
      </c>
      <c r="K209" s="52">
        <f>(0.7*B209)</f>
        <v>296730.29101105547</v>
      </c>
      <c r="L209" s="64">
        <f>E209*50/B209</f>
        <v>0.01</v>
      </c>
      <c r="M209" s="51"/>
      <c r="N209" s="20"/>
      <c r="O209" s="21">
        <f>IF(D209&gt;B209,D209*0.013,0)</f>
        <v>5676.0265666257601</v>
      </c>
      <c r="P209" s="19"/>
      <c r="Q209" s="15">
        <f>Q208+C209+H208</f>
        <v>502494.12579868903</v>
      </c>
      <c r="R209" s="28">
        <f>(Q209-(B108+SUM(H108:H208)))/(B108+SUM(H108:H208))</f>
        <v>9.959868225861122</v>
      </c>
      <c r="S209" s="28">
        <f t="shared" ref="S209:S211" si="124">D209/B209-1</f>
        <v>3.0000000000000027E-2</v>
      </c>
    </row>
    <row r="210" spans="1:19">
      <c r="A210" s="1">
        <f>A209+7</f>
        <v>45774</v>
      </c>
      <c r="B210" s="18">
        <f>D209+H209-O209</f>
        <v>430941.40163535584</v>
      </c>
      <c r="C210" s="48">
        <f>(B210*required_return)</f>
        <v>12928.242049060675</v>
      </c>
      <c r="D210" s="19">
        <f>B210+C210</f>
        <v>443869.64368441654</v>
      </c>
      <c r="E210" s="15">
        <f>B210/5000</f>
        <v>86.188280327071169</v>
      </c>
      <c r="F210" s="15">
        <f>E210</f>
        <v>86.188280327071169</v>
      </c>
      <c r="G210" s="61">
        <f t="shared" si="123"/>
        <v>150.00000000000034</v>
      </c>
      <c r="H210" s="22"/>
      <c r="I210" s="22"/>
      <c r="J210" s="19">
        <f>D210+H210-I210</f>
        <v>443869.64368441654</v>
      </c>
      <c r="K210" s="52">
        <f>(0.7*B210)</f>
        <v>301658.98114474909</v>
      </c>
      <c r="L210" s="64">
        <f t="shared" ref="L210:L211" si="125">E210*50/B210</f>
        <v>0.01</v>
      </c>
      <c r="M210" s="51"/>
      <c r="N210" s="20"/>
      <c r="O210" s="21">
        <f>IF(D210&gt;B210,D210*0.013,0)</f>
        <v>5770.3053678974147</v>
      </c>
      <c r="P210" s="19"/>
      <c r="Q210" s="15">
        <f>Q209+C210+H209</f>
        <v>515422.36784774973</v>
      </c>
      <c r="R210" s="28">
        <f>(Q210-(B108+SUM(H108:H209)))/(B108+SUM(H108:H209))</f>
        <v>10.241845311711689</v>
      </c>
      <c r="S210" s="28">
        <f t="shared" si="124"/>
        <v>3.0000000000000027E-2</v>
      </c>
    </row>
    <row r="211" spans="1:19" ht="15" thickBot="1">
      <c r="A211" s="1">
        <f>A210+7</f>
        <v>45781</v>
      </c>
      <c r="B211" s="18">
        <f>D210+H210-O210</f>
        <v>438099.3383165191</v>
      </c>
      <c r="C211" s="48">
        <f>(B211*required_return)</f>
        <v>13142.980149495572</v>
      </c>
      <c r="D211" s="19">
        <f>B211+C211</f>
        <v>451242.31846601469</v>
      </c>
      <c r="E211" s="15">
        <f>B211/5000</f>
        <v>87.619867663303822</v>
      </c>
      <c r="F211" s="15">
        <f>E211</f>
        <v>87.619867663303822</v>
      </c>
      <c r="G211" s="61">
        <f t="shared" si="123"/>
        <v>150.0000000000002</v>
      </c>
      <c r="H211" s="22"/>
      <c r="I211" s="22"/>
      <c r="J211" s="19">
        <f>D211+H211-I211</f>
        <v>451242.31846601469</v>
      </c>
      <c r="K211" s="52">
        <f>(0.7*B211)</f>
        <v>306669.53682156338</v>
      </c>
      <c r="L211" s="64">
        <f t="shared" si="125"/>
        <v>1.0000000000000002E-2</v>
      </c>
      <c r="M211" s="51"/>
      <c r="N211" s="26"/>
      <c r="O211" s="21">
        <f>IF(D211&gt;B211,D211*0.013,0)</f>
        <v>5866.150140058191</v>
      </c>
      <c r="P211" s="19">
        <f>P206+SUM(O208:O211)</f>
        <v>83189.179671288905</v>
      </c>
      <c r="Q211" s="15">
        <f>Q210+C211+H210</f>
        <v>528565.34799724526</v>
      </c>
      <c r="R211" s="28">
        <f>(Q211-(B108+SUM(H108:H210)))/(B108+SUM(H108:H210))</f>
        <v>10.52850603695823</v>
      </c>
      <c r="S211" s="28">
        <f t="shared" si="124"/>
        <v>3.0000000000000027E-2</v>
      </c>
    </row>
    <row r="212" spans="1:19" ht="15" thickBot="1">
      <c r="A212" s="2"/>
      <c r="B212" s="3"/>
      <c r="C212" s="13"/>
      <c r="D212" s="4"/>
      <c r="E212" s="4"/>
      <c r="F212" s="4"/>
      <c r="G212" s="4"/>
      <c r="H212" s="4"/>
      <c r="I212" s="4"/>
      <c r="J212" s="4"/>
      <c r="K212" s="5"/>
      <c r="L212" s="4"/>
      <c r="M212" s="4"/>
      <c r="N212" s="4"/>
      <c r="O212" s="4"/>
      <c r="P212" s="4"/>
      <c r="Q212" s="4"/>
      <c r="R212" s="29"/>
      <c r="S212" s="29"/>
    </row>
    <row r="213" spans="1:19">
      <c r="A213" s="1">
        <f>A211+7</f>
        <v>45788</v>
      </c>
      <c r="B213" s="18">
        <f>D211+H211-O211</f>
        <v>445376.1683259565</v>
      </c>
      <c r="C213" s="48">
        <f>(B213*required_return)</f>
        <v>13361.285049778695</v>
      </c>
      <c r="D213" s="15">
        <f>B213+C213</f>
        <v>458737.4533757352</v>
      </c>
      <c r="E213" s="15">
        <f>B213/5000</f>
        <v>89.075233665191305</v>
      </c>
      <c r="F213" s="15">
        <f>E213</f>
        <v>89.075233665191305</v>
      </c>
      <c r="G213" s="62">
        <f>(D213-B213)/F213</f>
        <v>150.00000000000006</v>
      </c>
      <c r="H213" s="22"/>
      <c r="I213" s="22"/>
      <c r="J213" s="15">
        <f>D213+H213-I213</f>
        <v>458737.4533757352</v>
      </c>
      <c r="K213" s="52">
        <f>(0.7*B213)</f>
        <v>311763.31782816956</v>
      </c>
      <c r="L213" s="64">
        <f>E213*50/B213</f>
        <v>0.01</v>
      </c>
      <c r="M213" s="51"/>
      <c r="N213" s="54"/>
      <c r="O213" s="21">
        <f>IF(D213&gt;B213,D213*0.013,0)</f>
        <v>5963.586893884557</v>
      </c>
      <c r="P213" s="19"/>
      <c r="Q213" s="15">
        <f>Q211+C213+H211</f>
        <v>541926.6330470239</v>
      </c>
      <c r="R213" s="28">
        <f>(Q213-(B108+SUM(H108:H211)))/(B108+SUM(H108:H211))</f>
        <v>10.819928196851118</v>
      </c>
      <c r="S213" s="28">
        <f>D213/B213-1</f>
        <v>3.0000000000000027E-2</v>
      </c>
    </row>
    <row r="214" spans="1:19">
      <c r="A214" s="1">
        <f>A213+7</f>
        <v>45795</v>
      </c>
      <c r="B214" s="18">
        <f>D213+H213-O213</f>
        <v>452773.86648185062</v>
      </c>
      <c r="C214" s="48">
        <f>(B214*required_return)</f>
        <v>13583.215994455519</v>
      </c>
      <c r="D214" s="19">
        <f>B214+C214</f>
        <v>466357.08247630612</v>
      </c>
      <c r="E214" s="15">
        <f>B214/5000</f>
        <v>90.554773296370129</v>
      </c>
      <c r="F214" s="15">
        <f>E214</f>
        <v>90.554773296370129</v>
      </c>
      <c r="G214" s="61">
        <f t="shared" ref="G214:G216" si="126">(D214-B214)/F214</f>
        <v>149.9999999999998</v>
      </c>
      <c r="H214" s="22"/>
      <c r="I214" s="22"/>
      <c r="J214" s="19">
        <f>D214+H214-I214</f>
        <v>466357.08247630612</v>
      </c>
      <c r="K214" s="52">
        <f>(0.7*B214)</f>
        <v>316941.70653729542</v>
      </c>
      <c r="L214" s="64">
        <f>E214*50/B214</f>
        <v>0.01</v>
      </c>
      <c r="M214" s="51"/>
      <c r="N214" s="54"/>
      <c r="O214" s="21">
        <f>IF(D214&gt;B214,D214*0.013,0)</f>
        <v>6062.6420721919794</v>
      </c>
      <c r="P214" s="19"/>
      <c r="Q214" s="15">
        <f>Q213+C214+H213</f>
        <v>555509.84904147941</v>
      </c>
      <c r="R214" s="28">
        <f>(Q214-(B108+SUM(H108:H213)))/(B108+SUM(H108:H213))</f>
        <v>11.116190878819827</v>
      </c>
      <c r="S214" s="28">
        <f t="shared" ref="S214:S216" si="127">D214/B214-1</f>
        <v>3.0000000000000027E-2</v>
      </c>
    </row>
    <row r="215" spans="1:19">
      <c r="A215" s="1">
        <f>A214+7</f>
        <v>45802</v>
      </c>
      <c r="B215" s="18">
        <f>D214+H214-O214</f>
        <v>460294.44040411414</v>
      </c>
      <c r="C215" s="48">
        <f>(B215*required_return)</f>
        <v>13808.833212123423</v>
      </c>
      <c r="D215" s="19">
        <f>B215+C215</f>
        <v>474103.27361623757</v>
      </c>
      <c r="E215" s="15">
        <f>B215/5000</f>
        <v>92.058888080822825</v>
      </c>
      <c r="F215" s="15">
        <f>E215</f>
        <v>92.058888080822825</v>
      </c>
      <c r="G215" s="61">
        <f t="shared" si="126"/>
        <v>150.00000000000003</v>
      </c>
      <c r="H215" s="22"/>
      <c r="I215" s="22"/>
      <c r="J215" s="19">
        <f>D215+H215-I215</f>
        <v>474103.27361623757</v>
      </c>
      <c r="K215" s="52">
        <f>(0.7*B215)</f>
        <v>322206.10828287987</v>
      </c>
      <c r="L215" s="64">
        <f t="shared" ref="L215:L216" si="128">E215*50/B215</f>
        <v>9.9999999999999985E-3</v>
      </c>
      <c r="M215" s="51"/>
      <c r="N215" s="54"/>
      <c r="O215" s="21">
        <f>IF(D215&gt;B215,D215*0.013,0)</f>
        <v>6163.3425570110885</v>
      </c>
      <c r="P215" s="19"/>
      <c r="Q215" s="15">
        <f>Q214+C215+H214</f>
        <v>569318.68225360278</v>
      </c>
      <c r="R215" s="28">
        <f>(Q215-(B108+SUM(H108:H214)))/(B108+SUM(H108:H214))</f>
        <v>11.417374483936035</v>
      </c>
      <c r="S215" s="28">
        <f t="shared" si="127"/>
        <v>3.0000000000000027E-2</v>
      </c>
    </row>
    <row r="216" spans="1:19" ht="15" thickBot="1">
      <c r="A216" s="6">
        <f>A215+7</f>
        <v>45809</v>
      </c>
      <c r="B216" s="18">
        <f>D215+H215-O215</f>
        <v>467939.93105922645</v>
      </c>
      <c r="C216" s="48">
        <f>(B216*required_return)</f>
        <v>14038.197931776793</v>
      </c>
      <c r="D216" s="19">
        <f>B216+C216</f>
        <v>481978.12899100326</v>
      </c>
      <c r="E216" s="15">
        <f>B216/5000</f>
        <v>93.587986211845291</v>
      </c>
      <c r="F216" s="15">
        <f>E216</f>
        <v>93.587986211845291</v>
      </c>
      <c r="G216" s="61">
        <f t="shared" si="126"/>
        <v>150.0000000000002</v>
      </c>
      <c r="H216" s="24"/>
      <c r="I216" s="24"/>
      <c r="J216" s="19">
        <f>D216+H216-I216</f>
        <v>481978.12899100326</v>
      </c>
      <c r="K216" s="52">
        <f>(0.7*B216)</f>
        <v>327557.9517414585</v>
      </c>
      <c r="L216" s="64">
        <f t="shared" si="128"/>
        <v>0.01</v>
      </c>
      <c r="M216" s="51"/>
      <c r="N216" s="55"/>
      <c r="O216" s="21">
        <f>IF(D216&gt;B216,D216*0.013,0)</f>
        <v>6265.7156768830419</v>
      </c>
      <c r="P216" s="19">
        <f>P211+SUM(O213:O216)</f>
        <v>107644.46687125957</v>
      </c>
      <c r="Q216" s="15">
        <f>Q215+C216+H215</f>
        <v>583356.88018537953</v>
      </c>
      <c r="R216" s="28">
        <f>(Q216-(B108+SUM(H108:H215)))/(B108+SUM(H108:H215))</f>
        <v>11.723560748733224</v>
      </c>
      <c r="S216" s="28">
        <f t="shared" si="127"/>
        <v>3.0000000000000027E-2</v>
      </c>
    </row>
    <row r="217" spans="1:19" ht="15" thickBot="1">
      <c r="A217" s="2"/>
      <c r="B217" s="3"/>
      <c r="C217" s="13"/>
      <c r="D217" s="4"/>
      <c r="E217" s="4"/>
      <c r="F217" s="4"/>
      <c r="G217" s="4"/>
      <c r="H217" s="4"/>
      <c r="I217" s="4"/>
      <c r="J217" s="4"/>
      <c r="K217" s="5"/>
      <c r="L217" s="4"/>
      <c r="M217" s="4"/>
      <c r="N217" s="4"/>
      <c r="O217" s="4"/>
      <c r="P217" s="4"/>
      <c r="Q217" s="4"/>
      <c r="R217" s="29"/>
      <c r="S217" s="29"/>
    </row>
    <row r="218" spans="1:19">
      <c r="A218" s="1">
        <f>A216+7</f>
        <v>45816</v>
      </c>
      <c r="B218" s="18">
        <f>D216+H216-O216</f>
        <v>475712.4133141202</v>
      </c>
      <c r="C218" s="48">
        <f>(B218*required_return)</f>
        <v>14271.372399423606</v>
      </c>
      <c r="D218" s="15">
        <f>B218+C218</f>
        <v>489983.78571354382</v>
      </c>
      <c r="E218" s="15">
        <f>B218/5000</f>
        <v>95.142482662824037</v>
      </c>
      <c r="F218" s="15">
        <f>E218</f>
        <v>95.142482662824037</v>
      </c>
      <c r="G218" s="62">
        <f>(D218-B218)/F218</f>
        <v>150.00000000000017</v>
      </c>
      <c r="H218" s="22"/>
      <c r="I218" s="22"/>
      <c r="J218" s="15">
        <f>D218+H218-I218</f>
        <v>489983.78571354382</v>
      </c>
      <c r="K218" s="52">
        <f>(0.7*B218)</f>
        <v>332998.68931988411</v>
      </c>
      <c r="L218" s="64">
        <f>E218*50/B218</f>
        <v>0.01</v>
      </c>
      <c r="M218" s="51"/>
      <c r="N218" s="54"/>
      <c r="O218" s="21">
        <f>IF(D218&gt;B218,D218*0.023,0)</f>
        <v>11269.627071411507</v>
      </c>
      <c r="P218" s="19"/>
      <c r="Q218" s="15">
        <f>Q216+C218+H216</f>
        <v>597628.25258480315</v>
      </c>
      <c r="R218" s="28">
        <f>(Q218-(B108+SUM(H108:H216)))/(B108+SUM(H108:H216))</f>
        <v>12.034832767388695</v>
      </c>
      <c r="S218" s="28">
        <f>D218/B218-1</f>
        <v>3.0000000000000027E-2</v>
      </c>
    </row>
    <row r="219" spans="1:19">
      <c r="A219" s="1">
        <f>A218+7</f>
        <v>45823</v>
      </c>
      <c r="B219" s="18">
        <f>D218+H218-O218</f>
        <v>478714.1586421323</v>
      </c>
      <c r="C219" s="48">
        <f>(B219*required_return)</f>
        <v>14361.424759263968</v>
      </c>
      <c r="D219" s="19">
        <f>B219+C219</f>
        <v>493075.58340139629</v>
      </c>
      <c r="E219" s="15">
        <f>B219/5000</f>
        <v>95.742831728426466</v>
      </c>
      <c r="F219" s="15">
        <f>E219</f>
        <v>95.742831728426466</v>
      </c>
      <c r="G219" s="61">
        <f t="shared" ref="G219:G221" si="129">(D219-B219)/F219</f>
        <v>150.00000000000017</v>
      </c>
      <c r="H219" s="22"/>
      <c r="I219" s="22"/>
      <c r="J219" s="19">
        <f>D219+H219-I219</f>
        <v>493075.58340139629</v>
      </c>
      <c r="K219" s="52">
        <f>(0.7*B219)</f>
        <v>335099.9110494926</v>
      </c>
      <c r="L219" s="64">
        <f>E219*50/B219</f>
        <v>0.01</v>
      </c>
      <c r="M219" s="51"/>
      <c r="N219" s="54"/>
      <c r="O219" s="21">
        <f>IF(D219&gt;B219,D219*0.023,0)</f>
        <v>11340.738418232115</v>
      </c>
      <c r="P219" s="19"/>
      <c r="Q219" s="15">
        <f>Q218+C219+H218</f>
        <v>611989.67734406714</v>
      </c>
      <c r="R219" s="28">
        <f>(Q219-(B108+SUM(H108:H218)))/(B108+SUM(H108:H218))</f>
        <v>12.348068912481882</v>
      </c>
      <c r="S219" s="28">
        <f t="shared" ref="S219:S221" si="130">D219/B219-1</f>
        <v>3.0000000000000027E-2</v>
      </c>
    </row>
    <row r="220" spans="1:19">
      <c r="A220" s="1">
        <f>A219+7</f>
        <v>45830</v>
      </c>
      <c r="B220" s="18">
        <f>D219+H219-O219</f>
        <v>481734.84498316416</v>
      </c>
      <c r="C220" s="48">
        <f>(B220*required_return)</f>
        <v>14452.045349494925</v>
      </c>
      <c r="D220" s="19">
        <f>B220+C220</f>
        <v>496186.89033265907</v>
      </c>
      <c r="E220" s="15">
        <f>B220/5000</f>
        <v>96.346968996632839</v>
      </c>
      <c r="F220" s="15">
        <f>E220</f>
        <v>96.346968996632839</v>
      </c>
      <c r="G220" s="61">
        <f t="shared" si="129"/>
        <v>149.99999999999977</v>
      </c>
      <c r="H220" s="22"/>
      <c r="I220" s="22"/>
      <c r="J220" s="19">
        <f>D220+H220-I220</f>
        <v>496186.89033265907</v>
      </c>
      <c r="K220" s="52">
        <f>(0.7*B220)</f>
        <v>337214.3914882149</v>
      </c>
      <c r="L220" s="64">
        <f t="shared" ref="L220:L221" si="131">E220*50/B220</f>
        <v>0.01</v>
      </c>
      <c r="M220" s="51"/>
      <c r="N220" s="54"/>
      <c r="O220" s="21">
        <f>IF(D220&gt;B220,D220*0.023,0)</f>
        <v>11412.298477651158</v>
      </c>
      <c r="P220" s="19"/>
      <c r="Q220" s="15">
        <f>Q219+C220+H219</f>
        <v>626441.72269356204</v>
      </c>
      <c r="R220" s="28">
        <f>(Q220-(B108+SUM(H108:H219)))/(B108+SUM(H108:H219))</f>
        <v>12.663281577650606</v>
      </c>
      <c r="S220" s="28">
        <f t="shared" si="130"/>
        <v>3.0000000000000027E-2</v>
      </c>
    </row>
    <row r="221" spans="1:19" ht="15" thickBot="1">
      <c r="A221" s="6">
        <f>A220+7</f>
        <v>45837</v>
      </c>
      <c r="B221" s="18">
        <f>D220+H220-O220</f>
        <v>484774.59185500792</v>
      </c>
      <c r="C221" s="48">
        <f>(B221*required_return)</f>
        <v>14543.237755650238</v>
      </c>
      <c r="D221" s="19">
        <f>B221+C221</f>
        <v>499317.82961065817</v>
      </c>
      <c r="E221" s="15">
        <f>B221/5000</f>
        <v>96.954918371001582</v>
      </c>
      <c r="F221" s="15">
        <f>E221</f>
        <v>96.954918371001582</v>
      </c>
      <c r="G221" s="61">
        <f t="shared" si="129"/>
        <v>150.00000000000009</v>
      </c>
      <c r="H221" s="24"/>
      <c r="I221" s="24"/>
      <c r="J221" s="19">
        <f>D221+H221-I221</f>
        <v>499317.82961065817</v>
      </c>
      <c r="K221" s="52">
        <f>(0.7*B221)</f>
        <v>339342.21429850551</v>
      </c>
      <c r="L221" s="64">
        <f t="shared" si="131"/>
        <v>0.01</v>
      </c>
      <c r="M221" s="51"/>
      <c r="N221" s="55"/>
      <c r="O221" s="21">
        <f>IF(D221&gt;B221,D221*0.023,0)</f>
        <v>11484.310081045138</v>
      </c>
      <c r="P221" s="19">
        <f>P216+SUM(O218:O221)</f>
        <v>153151.4409195995</v>
      </c>
      <c r="Q221" s="15">
        <f>Q220+C221+H220</f>
        <v>640984.96044921223</v>
      </c>
      <c r="R221" s="28">
        <f>(Q221-(B108+SUM(H108:H220)))/(B108+SUM(H108:H220))</f>
        <v>12.980483234736546</v>
      </c>
      <c r="S221" s="28">
        <f t="shared" si="130"/>
        <v>3.0000000000000027E-2</v>
      </c>
    </row>
    <row r="222" spans="1:19" ht="15" thickBot="1">
      <c r="A222" s="2"/>
      <c r="B222" s="3"/>
      <c r="C222" s="13"/>
      <c r="D222" s="4"/>
      <c r="E222" s="4"/>
      <c r="F222" s="4"/>
      <c r="G222" s="4"/>
      <c r="H222" s="4"/>
      <c r="I222" s="4"/>
      <c r="J222" s="4"/>
      <c r="K222" s="5"/>
      <c r="L222" s="4"/>
      <c r="M222" s="4"/>
      <c r="N222" s="4"/>
      <c r="O222" s="4"/>
      <c r="P222" s="4"/>
      <c r="Q222" s="4"/>
      <c r="R222" s="29"/>
      <c r="S222" s="29"/>
    </row>
    <row r="223" spans="1:19">
      <c r="A223" s="31">
        <f>A221+7</f>
        <v>45844</v>
      </c>
      <c r="B223" s="32">
        <f>D221+H221-O221</f>
        <v>487833.51952961303</v>
      </c>
      <c r="C223" s="48">
        <f>(B223*required_return)</f>
        <v>14635.00558588839</v>
      </c>
      <c r="D223" s="15">
        <f>B223+C223</f>
        <v>502468.52511550143</v>
      </c>
      <c r="E223" s="15">
        <f>B223/5000</f>
        <v>97.566703905922608</v>
      </c>
      <c r="F223" s="15">
        <f>E223</f>
        <v>97.566703905922608</v>
      </c>
      <c r="G223" s="62">
        <f>(D223-B223)/F223</f>
        <v>150.00000000000009</v>
      </c>
      <c r="H223" s="34"/>
      <c r="I223" s="34"/>
      <c r="J223" s="33">
        <f>D223+H223-I223</f>
        <v>502468.52511550143</v>
      </c>
      <c r="K223" s="57">
        <f>(0.7*B223)</f>
        <v>341483.46367072908</v>
      </c>
      <c r="L223" s="63">
        <f>E223*50/B223</f>
        <v>0.01</v>
      </c>
      <c r="M223" s="59"/>
      <c r="N223" s="56"/>
      <c r="O223" s="35">
        <f>IF(D223&gt;B223,D223*0.023,0)</f>
        <v>11556.776077656532</v>
      </c>
      <c r="P223" s="36"/>
      <c r="Q223" s="33">
        <f>Q221+C223+H221</f>
        <v>655619.96603510063</v>
      </c>
      <c r="R223" s="39">
        <f>(Q223-(B108+SUM(H108:H221)))/(B108+SUM(H108:H221))</f>
        <v>13.299686434278698</v>
      </c>
      <c r="S223" s="28">
        <f>D223/B223-1</f>
        <v>3.0000000000000027E-2</v>
      </c>
    </row>
    <row r="224" spans="1:19">
      <c r="A224" s="1">
        <f>A223+7</f>
        <v>45851</v>
      </c>
      <c r="B224" s="18">
        <f>D223+H223-O223</f>
        <v>490911.74903784489</v>
      </c>
      <c r="C224" s="48">
        <f>(B224*required_return)</f>
        <v>14727.352471135346</v>
      </c>
      <c r="D224" s="19">
        <f>B224+C224</f>
        <v>505639.10150898021</v>
      </c>
      <c r="E224" s="15">
        <f>B224/5000</f>
        <v>98.182349807568983</v>
      </c>
      <c r="F224" s="15">
        <f>E224</f>
        <v>98.182349807568983</v>
      </c>
      <c r="G224" s="61">
        <f t="shared" ref="G224:G226" si="132">(D224-B224)/F224</f>
        <v>149.99999999999977</v>
      </c>
      <c r="H224" s="22"/>
      <c r="I224" s="22"/>
      <c r="J224" s="19">
        <f>D224+H224-I224</f>
        <v>505639.10150898021</v>
      </c>
      <c r="K224" s="52">
        <f>(0.7*B224)</f>
        <v>343638.22432649141</v>
      </c>
      <c r="L224" s="64">
        <f>E224*50/B224</f>
        <v>1.0000000000000002E-2</v>
      </c>
      <c r="M224" s="51"/>
      <c r="N224" s="54"/>
      <c r="O224" s="21">
        <f>IF(D224&gt;B224,D224*0.023,0)</f>
        <v>11629.699334706545</v>
      </c>
      <c r="P224" s="19"/>
      <c r="Q224" s="15">
        <f>Q223+C224+H223</f>
        <v>670347.31850623596</v>
      </c>
      <c r="R224" s="28">
        <f>(Q224-(B108+SUM(H108:H223)))/(B108+SUM(H108:H223))</f>
        <v>13.620903806009961</v>
      </c>
      <c r="S224" s="28">
        <f t="shared" ref="S224:S226" si="133">D224/B224-1</f>
        <v>3.0000000000000027E-2</v>
      </c>
    </row>
    <row r="225" spans="1:19">
      <c r="A225" s="1">
        <f>A224+7</f>
        <v>45858</v>
      </c>
      <c r="B225" s="18">
        <f>D224+H224-O224</f>
        <v>494009.40217427368</v>
      </c>
      <c r="C225" s="48">
        <f>(B225*required_return)</f>
        <v>14820.28206522821</v>
      </c>
      <c r="D225" s="19">
        <f>B225+C225</f>
        <v>508829.68423950189</v>
      </c>
      <c r="E225" s="15">
        <f>B225/5000</f>
        <v>98.801880434854738</v>
      </c>
      <c r="F225" s="15">
        <f>E225</f>
        <v>98.801880434854738</v>
      </c>
      <c r="G225" s="61">
        <f t="shared" si="132"/>
        <v>150</v>
      </c>
      <c r="H225" s="22"/>
      <c r="I225" s="22"/>
      <c r="J225" s="19">
        <f>D225+H225-I225</f>
        <v>508829.68423950189</v>
      </c>
      <c r="K225" s="52">
        <f>(0.7*B225)</f>
        <v>345806.58152199158</v>
      </c>
      <c r="L225" s="64">
        <f t="shared" ref="L225:L226" si="134">E225*50/B225</f>
        <v>0.01</v>
      </c>
      <c r="M225" s="51"/>
      <c r="N225" s="54"/>
      <c r="O225" s="21">
        <f>IF(D225&gt;B225,D225*0.023,0)</f>
        <v>11703.082737508543</v>
      </c>
      <c r="P225" s="19"/>
      <c r="Q225" s="15">
        <f>Q224+C225+H224</f>
        <v>685167.60057146417</v>
      </c>
      <c r="R225" s="28">
        <f>(Q225-(B108+SUM(H108:H224)))/(B108+SUM(H108:H224))</f>
        <v>13.944148059356849</v>
      </c>
      <c r="S225" s="28">
        <f t="shared" si="133"/>
        <v>3.0000000000000027E-2</v>
      </c>
    </row>
    <row r="226" spans="1:19" ht="15" thickBot="1">
      <c r="A226" s="6">
        <f>A225+7</f>
        <v>45865</v>
      </c>
      <c r="B226" s="37">
        <f>D225+H225-O225</f>
        <v>497126.60150199337</v>
      </c>
      <c r="C226" s="48">
        <f>(B226*required_return)</f>
        <v>14913.798045059801</v>
      </c>
      <c r="D226" s="19">
        <f>B226+C226</f>
        <v>512040.39954705315</v>
      </c>
      <c r="E226" s="15">
        <f>B226/5000</f>
        <v>99.425320300398667</v>
      </c>
      <c r="F226" s="15">
        <f>E226</f>
        <v>99.425320300398667</v>
      </c>
      <c r="G226" s="61">
        <f t="shared" si="132"/>
        <v>149.99999999999983</v>
      </c>
      <c r="H226" s="24"/>
      <c r="I226" s="24"/>
      <c r="J226" s="38">
        <f>D226+H226-I226</f>
        <v>512040.39954705315</v>
      </c>
      <c r="K226" s="58">
        <f>(0.7*B226)</f>
        <v>347988.62105139531</v>
      </c>
      <c r="L226" s="65">
        <f t="shared" si="134"/>
        <v>0.01</v>
      </c>
      <c r="M226" s="60"/>
      <c r="N226" s="55"/>
      <c r="O226" s="25">
        <f>IF(D226&gt;B226,D226*0.023,0)</f>
        <v>11776.929189582223</v>
      </c>
      <c r="P226" s="38">
        <f>P221+SUM(O223:O226)</f>
        <v>199817.92825905333</v>
      </c>
      <c r="Q226" s="40">
        <f>Q225+C226+H225</f>
        <v>700081.39861652395</v>
      </c>
      <c r="R226" s="41">
        <f>(Q226-(B108+SUM(H108:H225)))/(B108+SUM(H108:H225))</f>
        <v>14.269431983942354</v>
      </c>
      <c r="S226" s="28">
        <f t="shared" si="133"/>
        <v>3.0000000000000027E-2</v>
      </c>
    </row>
    <row r="227" spans="1:19" ht="15" thickBot="1">
      <c r="A227" s="2"/>
      <c r="B227" s="3"/>
      <c r="C227" s="13"/>
      <c r="D227" s="4"/>
      <c r="E227" s="4"/>
      <c r="F227" s="4"/>
      <c r="G227" s="4"/>
      <c r="H227" s="4"/>
      <c r="I227" s="4"/>
      <c r="J227" s="4"/>
      <c r="K227" s="5"/>
      <c r="L227" s="4"/>
      <c r="M227" s="4"/>
      <c r="N227" s="4"/>
      <c r="O227" s="4"/>
      <c r="P227" s="4"/>
      <c r="Q227" s="4"/>
      <c r="R227" s="29"/>
      <c r="S227" s="29"/>
    </row>
    <row r="228" spans="1:19">
      <c r="A228" s="1">
        <f>A226+7</f>
        <v>45872</v>
      </c>
      <c r="B228" s="18">
        <f>D226+H226-O226</f>
        <v>500263.47035747091</v>
      </c>
      <c r="C228" s="48">
        <f>(B228*required_return)</f>
        <v>15007.904110724126</v>
      </c>
      <c r="D228" s="15">
        <f>B228+C228</f>
        <v>515271.37446819502</v>
      </c>
      <c r="E228" s="15">
        <f>B228/5000</f>
        <v>100.05269407149419</v>
      </c>
      <c r="F228" s="15">
        <f>E228</f>
        <v>100.05269407149419</v>
      </c>
      <c r="G228" s="62">
        <f>(D228-B228)/F228</f>
        <v>149.99999999999977</v>
      </c>
      <c r="H228" s="22"/>
      <c r="I228" s="22"/>
      <c r="J228" s="15">
        <f>D228+H228-I228</f>
        <v>515271.37446819502</v>
      </c>
      <c r="K228" s="52">
        <f>(0.7*B228)</f>
        <v>350184.42925022962</v>
      </c>
      <c r="L228" s="64">
        <f>E228*50/B228</f>
        <v>0.01</v>
      </c>
      <c r="M228" s="51"/>
      <c r="N228" s="54"/>
      <c r="O228" s="35">
        <f>IF(D228&gt;B228,D228*0.023,0)</f>
        <v>11851.241612768485</v>
      </c>
      <c r="P228" s="36"/>
      <c r="Q228" s="15">
        <f>Q226+C228+H226</f>
        <v>715089.30272724805</v>
      </c>
      <c r="R228" s="28">
        <f>(Q228-(B158+SUM(H158:H226)))/(B158+SUM(H158:H226))</f>
        <v>3.7812960623407834</v>
      </c>
      <c r="S228" s="28">
        <f>D228/B228-1</f>
        <v>3.0000000000000027E-2</v>
      </c>
    </row>
    <row r="229" spans="1:19">
      <c r="A229" s="1">
        <f>A228+7</f>
        <v>45879</v>
      </c>
      <c r="B229" s="18">
        <f>D228+H228-O228</f>
        <v>503420.13285542652</v>
      </c>
      <c r="C229" s="48">
        <f>(B229*required_return)</f>
        <v>15102.603985662796</v>
      </c>
      <c r="D229" s="19">
        <f>B229+C229</f>
        <v>518522.73684108933</v>
      </c>
      <c r="E229" s="15">
        <f>B229/5000</f>
        <v>100.6840265710853</v>
      </c>
      <c r="F229" s="15">
        <f>E229</f>
        <v>100.6840265710853</v>
      </c>
      <c r="G229" s="61">
        <f t="shared" ref="G229:G231" si="135">(D229-B229)/F229</f>
        <v>150.00000000000011</v>
      </c>
      <c r="H229" s="22"/>
      <c r="I229" s="22"/>
      <c r="J229" s="19">
        <f>D229+H229-I229</f>
        <v>518522.73684108933</v>
      </c>
      <c r="K229" s="52">
        <f>(0.7*B229)</f>
        <v>352394.09299879853</v>
      </c>
      <c r="L229" s="64">
        <f>E229*50/B229</f>
        <v>0.01</v>
      </c>
      <c r="M229" s="51"/>
      <c r="N229" s="54"/>
      <c r="O229" s="21">
        <f>IF(D229&gt;B229,D229*0.023,0)</f>
        <v>11926.022947345054</v>
      </c>
      <c r="P229" s="19"/>
      <c r="Q229" s="15">
        <f>Q228+C229+H228</f>
        <v>730191.90671291086</v>
      </c>
      <c r="R229" s="28">
        <f>(Q229-(B158+SUM(H158:H228)))/(B158+SUM(H158:H228))</f>
        <v>3.882276486313486</v>
      </c>
      <c r="S229" s="28">
        <f t="shared" ref="S229:S231" si="136">D229/B229-1</f>
        <v>3.0000000000000027E-2</v>
      </c>
    </row>
    <row r="230" spans="1:19">
      <c r="A230" s="1">
        <f>A229+7</f>
        <v>45886</v>
      </c>
      <c r="B230" s="18">
        <f>D229+H229-O229</f>
        <v>506596.71389374428</v>
      </c>
      <c r="C230" s="48">
        <f>(B230*required_return)</f>
        <v>15197.901416812329</v>
      </c>
      <c r="D230" s="19">
        <f>B230+C230</f>
        <v>521794.6153105566</v>
      </c>
      <c r="E230" s="15">
        <f>B230/5000</f>
        <v>101.31934277874886</v>
      </c>
      <c r="F230" s="15">
        <f>E230</f>
        <v>101.31934277874886</v>
      </c>
      <c r="G230" s="61">
        <f t="shared" si="135"/>
        <v>149.99999999999994</v>
      </c>
      <c r="H230" s="22"/>
      <c r="I230" s="22"/>
      <c r="J230" s="19">
        <f>D230+H230-I230</f>
        <v>521794.6153105566</v>
      </c>
      <c r="K230" s="52">
        <f>(0.7*B230)</f>
        <v>354617.69972562097</v>
      </c>
      <c r="L230" s="64">
        <f t="shared" ref="L230:L231" si="137">E230*50/B230</f>
        <v>1.0000000000000002E-2</v>
      </c>
      <c r="M230" s="51"/>
      <c r="N230" s="54"/>
      <c r="O230" s="21">
        <f>IF(D230&gt;B230,D230*0.023,0)</f>
        <v>12001.276152142802</v>
      </c>
      <c r="P230" s="19"/>
      <c r="Q230" s="15">
        <f>Q229+C230+H229</f>
        <v>745389.80812972318</v>
      </c>
      <c r="R230" s="28">
        <f>(Q230-(B158+SUM(H158:H229)))/(B158+SUM(H158:H229))</f>
        <v>3.983894096761456</v>
      </c>
      <c r="S230" s="28">
        <f t="shared" si="136"/>
        <v>3.0000000000000027E-2</v>
      </c>
    </row>
    <row r="231" spans="1:19" ht="15" thickBot="1">
      <c r="A231" s="6">
        <f>A230+7</f>
        <v>45893</v>
      </c>
      <c r="B231" s="18">
        <f>D230+H230-O230</f>
        <v>509793.33915841382</v>
      </c>
      <c r="C231" s="48">
        <f>(B231*required_return)</f>
        <v>15293.800174752414</v>
      </c>
      <c r="D231" s="19">
        <f>B231+C231</f>
        <v>525087.13933316618</v>
      </c>
      <c r="E231" s="15">
        <f>B231/5000</f>
        <v>101.95866783168276</v>
      </c>
      <c r="F231" s="15">
        <f>E231</f>
        <v>101.95866783168276</v>
      </c>
      <c r="G231" s="61">
        <f t="shared" si="135"/>
        <v>149.99999999999955</v>
      </c>
      <c r="H231" s="24"/>
      <c r="I231" s="24"/>
      <c r="J231" s="19">
        <f>D231+H231-I231</f>
        <v>525087.13933316618</v>
      </c>
      <c r="K231" s="52">
        <f>(0.7*B231)</f>
        <v>356855.33741088962</v>
      </c>
      <c r="L231" s="64">
        <f t="shared" si="137"/>
        <v>0.01</v>
      </c>
      <c r="M231" s="51"/>
      <c r="N231" s="55"/>
      <c r="O231" s="25">
        <f>IF(D231&gt;B231,D231*0.023,0)</f>
        <v>12077.004204662822</v>
      </c>
      <c r="P231" s="38">
        <f>P226+SUM(O228:O231)</f>
        <v>247673.4731759725</v>
      </c>
      <c r="Q231" s="15">
        <f>Q230+C231+H230</f>
        <v>760683.60830447555</v>
      </c>
      <c r="R231" s="28">
        <f>(Q231-(B158+SUM(H158:H230)))/(B158+SUM(H158:H230))</f>
        <v>4.0861529143313531</v>
      </c>
      <c r="S231" s="28">
        <f t="shared" si="136"/>
        <v>2.9999999999999805E-2</v>
      </c>
    </row>
    <row r="232" spans="1:19" ht="15" thickBot="1">
      <c r="A232" s="2"/>
      <c r="B232" s="3"/>
      <c r="C232" s="13"/>
      <c r="D232" s="4"/>
      <c r="E232" s="4"/>
      <c r="F232" s="4"/>
      <c r="G232" s="4"/>
      <c r="H232" s="4"/>
      <c r="I232" s="4"/>
      <c r="J232" s="4"/>
      <c r="K232" s="5"/>
      <c r="L232" s="4"/>
      <c r="M232" s="4"/>
      <c r="N232" s="4"/>
      <c r="O232" s="4"/>
      <c r="P232" s="4"/>
      <c r="Q232" s="4"/>
      <c r="R232" s="29"/>
      <c r="S232" s="29"/>
    </row>
    <row r="233" spans="1:19">
      <c r="A233" s="1">
        <f>A231+7</f>
        <v>45900</v>
      </c>
      <c r="B233" s="18">
        <f>D231+H231-O231</f>
        <v>513010.13512850337</v>
      </c>
      <c r="C233" s="48">
        <f>(B233*required_return)</f>
        <v>15390.304053855101</v>
      </c>
      <c r="D233" s="15">
        <f>B233+C233</f>
        <v>528400.43918235844</v>
      </c>
      <c r="E233" s="15">
        <f>B233/5000</f>
        <v>102.60202702570068</v>
      </c>
      <c r="F233" s="15">
        <f>E233</f>
        <v>102.60202702570068</v>
      </c>
      <c r="G233" s="62">
        <f>(D233-B233)/F233</f>
        <v>149.99999999999969</v>
      </c>
      <c r="H233" s="22"/>
      <c r="I233" s="22"/>
      <c r="J233" s="15">
        <f>D233+H233-I233</f>
        <v>528400.43918235844</v>
      </c>
      <c r="K233" s="52">
        <f>(0.7*B233)</f>
        <v>359107.09458995232</v>
      </c>
      <c r="L233" s="64">
        <f>E233*50/B233</f>
        <v>0.01</v>
      </c>
      <c r="M233" s="51"/>
      <c r="N233" s="54"/>
      <c r="O233" s="21">
        <f>IF(D233&gt;B233,D233*0.013,0)</f>
        <v>6869.2057093706599</v>
      </c>
      <c r="P233" s="19"/>
      <c r="Q233" s="15">
        <f>Q231+C233+H231</f>
        <v>776073.91235833068</v>
      </c>
      <c r="R233" s="28">
        <f>(Q233-(B158+SUM(H158:H231)))/(B158+SUM(H158:H231))</f>
        <v>4.189056985040116</v>
      </c>
      <c r="S233" s="28">
        <f>D233/B233-1</f>
        <v>3.0000000000000027E-2</v>
      </c>
    </row>
    <row r="234" spans="1:19">
      <c r="A234" s="1">
        <f>A233+7</f>
        <v>45907</v>
      </c>
      <c r="B234" s="18">
        <f>D233+H233-O233</f>
        <v>521531.23347298778</v>
      </c>
      <c r="C234" s="48">
        <f>(B234*required_return)</f>
        <v>15645.937004189633</v>
      </c>
      <c r="D234" s="19">
        <f>B234+C234</f>
        <v>537177.17047717737</v>
      </c>
      <c r="E234" s="15">
        <f>B234/5000</f>
        <v>104.30624669459756</v>
      </c>
      <c r="F234" s="15">
        <f>E234</f>
        <v>104.30624669459756</v>
      </c>
      <c r="G234" s="61">
        <f t="shared" ref="G234:G236" si="138">(D234-B234)/F234</f>
        <v>149.99999999999957</v>
      </c>
      <c r="H234" s="22"/>
      <c r="I234" s="22"/>
      <c r="J234" s="19">
        <f>D234+H234-I234</f>
        <v>537177.17047717737</v>
      </c>
      <c r="K234" s="52">
        <f>(0.7*B234)</f>
        <v>365071.86343109142</v>
      </c>
      <c r="L234" s="64">
        <f>E234*50/B234</f>
        <v>0.01</v>
      </c>
      <c r="M234" s="51"/>
      <c r="N234" s="54"/>
      <c r="O234" s="21">
        <f>IF(D234&gt;B234,D234*0.013,0)</f>
        <v>6983.3032162033051</v>
      </c>
      <c r="P234" s="19"/>
      <c r="Q234" s="15">
        <f>Q233+C234+H233</f>
        <v>791719.84936252027</v>
      </c>
      <c r="R234" s="28">
        <f>(Q234-(B158+SUM(H158:H233)))/(B158+SUM(H158:H233))</f>
        <v>4.293670292363351</v>
      </c>
      <c r="S234" s="28">
        <f t="shared" ref="S234:S236" si="139">D234/B234-1</f>
        <v>2.9999999999999805E-2</v>
      </c>
    </row>
    <row r="235" spans="1:19">
      <c r="A235" s="1">
        <f>A234+7</f>
        <v>45914</v>
      </c>
      <c r="B235" s="18">
        <f>D234+H234-O234</f>
        <v>530193.86726097402</v>
      </c>
      <c r="C235" s="48">
        <f>(B235*required_return)</f>
        <v>15905.81601782922</v>
      </c>
      <c r="D235" s="19">
        <f>B235+C235</f>
        <v>546099.68327880325</v>
      </c>
      <c r="E235" s="15">
        <f>B235/5000</f>
        <v>106.0387734521948</v>
      </c>
      <c r="F235" s="15">
        <f>E235</f>
        <v>106.0387734521948</v>
      </c>
      <c r="G235" s="61">
        <f t="shared" si="138"/>
        <v>150.00000000000009</v>
      </c>
      <c r="H235" s="22"/>
      <c r="I235" s="22"/>
      <c r="J235" s="19">
        <f>D235+H235-I235</f>
        <v>546099.68327880325</v>
      </c>
      <c r="K235" s="52">
        <f>(0.7*B235)</f>
        <v>371135.70708268177</v>
      </c>
      <c r="L235" s="64">
        <f t="shared" ref="L235:L236" si="140">E235*50/B235</f>
        <v>0.01</v>
      </c>
      <c r="M235" s="51"/>
      <c r="N235" s="54"/>
      <c r="O235" s="21">
        <f>IF(D235&gt;B235,D235*0.013,0)</f>
        <v>7099.2958826244421</v>
      </c>
      <c r="P235" s="19"/>
      <c r="Q235" s="15">
        <f>Q234+C235+H234</f>
        <v>807625.6653803495</v>
      </c>
      <c r="R235" s="28">
        <f>(Q235-(B158+SUM(H158:H234)))/(B158+SUM(H158:H234))</f>
        <v>4.4000212267212255</v>
      </c>
      <c r="S235" s="28">
        <f t="shared" si="139"/>
        <v>3.0000000000000027E-2</v>
      </c>
    </row>
    <row r="236" spans="1:19" ht="15" thickBot="1">
      <c r="A236" s="6">
        <f>A235+7</f>
        <v>45921</v>
      </c>
      <c r="B236" s="18">
        <f>D235+H235-O235</f>
        <v>539000.38739617879</v>
      </c>
      <c r="C236" s="48">
        <f>(B236*required_return)</f>
        <v>16170.011621885364</v>
      </c>
      <c r="D236" s="19">
        <f>B236+C236</f>
        <v>555170.39901806414</v>
      </c>
      <c r="E236" s="15">
        <f>B236/5000</f>
        <v>107.80007747923575</v>
      </c>
      <c r="F236" s="15">
        <f>E236</f>
        <v>107.80007747923575</v>
      </c>
      <c r="G236" s="61">
        <f t="shared" si="138"/>
        <v>149.99999999999989</v>
      </c>
      <c r="H236" s="24"/>
      <c r="I236" s="24"/>
      <c r="J236" s="19">
        <f>D236+H236-I236</f>
        <v>555170.39901806414</v>
      </c>
      <c r="K236" s="52">
        <f>(0.7*B236)</f>
        <v>377300.27117732511</v>
      </c>
      <c r="L236" s="64">
        <f t="shared" si="140"/>
        <v>0.01</v>
      </c>
      <c r="M236" s="51"/>
      <c r="N236" s="55"/>
      <c r="O236" s="21">
        <f>IF(D236&gt;B236,D236*0.013,0)</f>
        <v>7217.2151872348331</v>
      </c>
      <c r="P236" s="19">
        <f>P231+SUM(O233:O236)</f>
        <v>275842.49317140575</v>
      </c>
      <c r="Q236" s="15">
        <f>Q235+C236+H235</f>
        <v>823795.67700223485</v>
      </c>
      <c r="R236" s="28">
        <f>(Q236-(B158+SUM(H158:H235)))/(B158+SUM(H158:H235))</f>
        <v>4.5081386500987843</v>
      </c>
      <c r="S236" s="28">
        <f t="shared" si="139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5"/>
      <c r="L237" s="4"/>
      <c r="M237" s="4"/>
      <c r="N237" s="4"/>
      <c r="O237" s="4"/>
      <c r="P237" s="4"/>
      <c r="Q237" s="4"/>
      <c r="R237" s="29"/>
      <c r="S237" s="29"/>
    </row>
    <row r="238" spans="1:19">
      <c r="A238" s="1">
        <f>A236+7</f>
        <v>45928</v>
      </c>
      <c r="B238" s="18">
        <f>D236+H236-O236</f>
        <v>547953.18383082934</v>
      </c>
      <c r="C238" s="48">
        <f>(B238*required_return)</f>
        <v>16438.59551492488</v>
      </c>
      <c r="D238" s="15">
        <f>B238+C238</f>
        <v>564391.77934575418</v>
      </c>
      <c r="E238" s="15">
        <f>B238/5000</f>
        <v>109.59063676616587</v>
      </c>
      <c r="F238" s="15">
        <f>E238</f>
        <v>109.59063676616587</v>
      </c>
      <c r="G238" s="62">
        <f>(D238-B238)/F238</f>
        <v>149.99999999999969</v>
      </c>
      <c r="H238" s="22"/>
      <c r="I238" s="22"/>
      <c r="J238" s="15">
        <f>D238+H238-I238</f>
        <v>564391.77934575418</v>
      </c>
      <c r="K238" s="52">
        <f>(0.7*B238)</f>
        <v>383567.22868158051</v>
      </c>
      <c r="L238" s="64">
        <f>E238*50/B238</f>
        <v>1.0000000000000002E-2</v>
      </c>
      <c r="M238" s="51"/>
      <c r="N238" s="54"/>
      <c r="O238" s="21">
        <f>IF(D238&gt;B238,D238*0.013,0)</f>
        <v>7337.0931314948039</v>
      </c>
      <c r="P238" s="19"/>
      <c r="Q238" s="15">
        <f>Q236+C238+H236</f>
        <v>840234.2725171597</v>
      </c>
      <c r="R238" s="28">
        <f>(Q238-(B158+SUM(H158:H236)))/(B158+SUM(H158:H236))</f>
        <v>4.6180519038786443</v>
      </c>
      <c r="S238" s="28">
        <f>D238/B238-1</f>
        <v>3.0000000000000027E-2</v>
      </c>
    </row>
    <row r="239" spans="1:19">
      <c r="A239" s="1">
        <f>A238+7</f>
        <v>45935</v>
      </c>
      <c r="B239" s="18">
        <f>D238+H238-O238</f>
        <v>557054.68621425936</v>
      </c>
      <c r="C239" s="48">
        <f>(B239*required_return)</f>
        <v>16711.64058642778</v>
      </c>
      <c r="D239" s="19">
        <f>B239+C239</f>
        <v>573766.32680068712</v>
      </c>
      <c r="E239" s="15">
        <f>B239/5000</f>
        <v>111.41093724285187</v>
      </c>
      <c r="F239" s="15">
        <f>E239</f>
        <v>111.41093724285187</v>
      </c>
      <c r="G239" s="61">
        <f t="shared" ref="G239:G241" si="141">(D239-B239)/F239</f>
        <v>149.99999999999983</v>
      </c>
      <c r="H239" s="22"/>
      <c r="I239" s="22"/>
      <c r="J239" s="19">
        <f>D239+H239-I239</f>
        <v>573766.32680068712</v>
      </c>
      <c r="K239" s="52">
        <f>(0.7*B239)</f>
        <v>389938.28034998151</v>
      </c>
      <c r="L239" s="64">
        <f>E239*50/B239</f>
        <v>0.01</v>
      </c>
      <c r="M239" s="51"/>
      <c r="N239" s="54"/>
      <c r="O239" s="21">
        <f>IF(D239&gt;B239,D239*0.013,0)</f>
        <v>7458.9622484089323</v>
      </c>
      <c r="P239" s="19"/>
      <c r="Q239" s="15">
        <f>Q238+C239+H238</f>
        <v>856945.91310358746</v>
      </c>
      <c r="R239" s="28">
        <f>(Q239-(B158+SUM(H158:H238)))/(B158+SUM(H158:H238))</f>
        <v>4.7297908168037877</v>
      </c>
      <c r="S239" s="28">
        <f t="shared" ref="S239:S241" si="142">D239/B239-1</f>
        <v>3.0000000000000027E-2</v>
      </c>
    </row>
    <row r="240" spans="1:19">
      <c r="A240" s="1">
        <f>A239+7</f>
        <v>45942</v>
      </c>
      <c r="B240" s="18">
        <f>D239+H239-O239</f>
        <v>566307.36455227819</v>
      </c>
      <c r="C240" s="48">
        <f>(B240*required_return)</f>
        <v>16989.220936568345</v>
      </c>
      <c r="D240" s="19">
        <f>B240+C240</f>
        <v>583296.58548884653</v>
      </c>
      <c r="E240" s="15">
        <f>B240/5000</f>
        <v>113.26147291045564</v>
      </c>
      <c r="F240" s="15">
        <f>E240</f>
        <v>113.26147291045564</v>
      </c>
      <c r="G240" s="61">
        <f t="shared" si="141"/>
        <v>149.99999999999991</v>
      </c>
      <c r="H240" s="22"/>
      <c r="I240" s="22"/>
      <c r="J240" s="19">
        <f>D240+H240-I240</f>
        <v>583296.58548884653</v>
      </c>
      <c r="K240" s="52">
        <f>(0.7*B240)</f>
        <v>396415.1551865947</v>
      </c>
      <c r="L240" s="64">
        <f t="shared" ref="L240:L241" si="143">E240*50/B240</f>
        <v>0.01</v>
      </c>
      <c r="M240" s="51"/>
      <c r="N240" s="54"/>
      <c r="O240" s="21">
        <f>IF(D240&gt;B240,D240*0.013,0)</f>
        <v>7582.8556113550048</v>
      </c>
      <c r="P240" s="19"/>
      <c r="Q240" s="15">
        <f>Q239+C240+H239</f>
        <v>873935.1340401558</v>
      </c>
      <c r="R240" s="28">
        <f>(Q240-(B158+SUM(H158:H239)))/(B158+SUM(H158:H239))</f>
        <v>4.8433857130726174</v>
      </c>
      <c r="S240" s="28">
        <f t="shared" si="142"/>
        <v>3.0000000000000027E-2</v>
      </c>
    </row>
    <row r="241" spans="1:19" ht="15" thickBot="1">
      <c r="A241" s="6">
        <f>A240+7</f>
        <v>45949</v>
      </c>
      <c r="B241" s="18">
        <f>D240+H240-O240</f>
        <v>575713.72987749148</v>
      </c>
      <c r="C241" s="48">
        <f>(B241*required_return)</f>
        <v>17271.411896324746</v>
      </c>
      <c r="D241" s="19">
        <f>B241+C241</f>
        <v>592985.1417738162</v>
      </c>
      <c r="E241" s="15">
        <f>B241/5000</f>
        <v>115.1427459754983</v>
      </c>
      <c r="F241" s="15">
        <f>E241</f>
        <v>115.1427459754983</v>
      </c>
      <c r="G241" s="61">
        <f t="shared" si="141"/>
        <v>149.99999999999974</v>
      </c>
      <c r="H241" s="24"/>
      <c r="I241" s="24"/>
      <c r="J241" s="19">
        <f>D241+H241-I241</f>
        <v>592985.1417738162</v>
      </c>
      <c r="K241" s="52">
        <f>(0.7*B241)</f>
        <v>402999.61091424403</v>
      </c>
      <c r="L241" s="64">
        <f t="shared" si="143"/>
        <v>0.01</v>
      </c>
      <c r="M241" s="51"/>
      <c r="N241" s="55"/>
      <c r="O241" s="21">
        <f>IF(D241&gt;B241,D241*0.013,0)</f>
        <v>7708.8068430596104</v>
      </c>
      <c r="P241" s="19">
        <f>P236+SUM(O238:O241)</f>
        <v>305930.21100572409</v>
      </c>
      <c r="Q241" s="15">
        <f>Q240+C241+H240</f>
        <v>891206.54593648051</v>
      </c>
      <c r="R241" s="28">
        <f>(Q241-(B158+SUM(H158:H240)))/(B158+SUM(H158:H240))</f>
        <v>4.9588674205684731</v>
      </c>
      <c r="S241" s="28">
        <f t="shared" si="142"/>
        <v>3.0000000000000027E-2</v>
      </c>
    </row>
    <row r="242" spans="1:19" ht="15" thickBot="1">
      <c r="A242" s="2"/>
      <c r="B242" s="3"/>
      <c r="C242" s="13"/>
      <c r="D242" s="4"/>
      <c r="E242" s="4"/>
      <c r="F242" s="4"/>
      <c r="G242" s="4"/>
      <c r="H242" s="4"/>
      <c r="I242" s="4"/>
      <c r="J242" s="4"/>
      <c r="K242" s="5"/>
      <c r="L242" s="4"/>
      <c r="M242" s="4"/>
      <c r="N242" s="4"/>
      <c r="O242" s="4"/>
      <c r="P242" s="4"/>
      <c r="Q242" s="4"/>
      <c r="R242" s="29"/>
      <c r="S242" s="29"/>
    </row>
    <row r="243" spans="1:19">
      <c r="A243" s="1">
        <f>A241+7</f>
        <v>45956</v>
      </c>
      <c r="B243" s="18">
        <f>D241+H241-O241</f>
        <v>585276.33493075659</v>
      </c>
      <c r="C243" s="48">
        <f>(B243*required_return)</f>
        <v>17558.290047922696</v>
      </c>
      <c r="D243" s="15">
        <f>B243+C243</f>
        <v>602834.62497867923</v>
      </c>
      <c r="E243" s="15">
        <f>B243/5000</f>
        <v>117.05526698615132</v>
      </c>
      <c r="F243" s="15">
        <f>E243</f>
        <v>117.05526698615132</v>
      </c>
      <c r="G243" s="62">
        <f>(D243-B243)/F243</f>
        <v>149.99999999999949</v>
      </c>
      <c r="H243" s="22"/>
      <c r="I243" s="22"/>
      <c r="J243" s="15">
        <f>D243+H243-I243</f>
        <v>602834.62497867923</v>
      </c>
      <c r="K243" s="52">
        <f>(0.7*B243)</f>
        <v>409693.43445152958</v>
      </c>
      <c r="L243" s="64">
        <f>E243*50/B243</f>
        <v>0.01</v>
      </c>
      <c r="M243" s="51"/>
      <c r="N243" s="54"/>
      <c r="O243" s="21">
        <f>IF(D243&gt;B243,D243*0.013,0)</f>
        <v>7836.8501247228296</v>
      </c>
      <c r="P243" s="19"/>
      <c r="Q243" s="15">
        <f>Q241+C243+H241</f>
        <v>908764.83598440327</v>
      </c>
      <c r="R243" s="28">
        <f>(Q243-(B158+SUM(H158:H241)))/(B158+SUM(H158:H241))</f>
        <v>5.076267279225835</v>
      </c>
      <c r="S243" s="28">
        <f>D243/B243-1</f>
        <v>2.9999999999999805E-2</v>
      </c>
    </row>
    <row r="244" spans="1:19">
      <c r="A244" s="1">
        <f>A243+7</f>
        <v>45963</v>
      </c>
      <c r="B244" s="18">
        <f>D243+H243-O243</f>
        <v>594997.77485395642</v>
      </c>
      <c r="C244" s="48">
        <f>(B244*required_return)</f>
        <v>17849.933245618693</v>
      </c>
      <c r="D244" s="19">
        <f>B244+C244</f>
        <v>612847.70809957513</v>
      </c>
      <c r="E244" s="15">
        <f>B244/5000</f>
        <v>118.99955497079128</v>
      </c>
      <c r="F244" s="15">
        <f>E244</f>
        <v>118.99955497079128</v>
      </c>
      <c r="G244" s="61">
        <f t="shared" ref="G244:G246" si="144">(D244-B244)/F244</f>
        <v>150.00000000000017</v>
      </c>
      <c r="H244" s="22"/>
      <c r="I244" s="22"/>
      <c r="J244" s="19">
        <f>D244+H244-I244</f>
        <v>612847.70809957513</v>
      </c>
      <c r="K244" s="52">
        <f>(0.7*B244)</f>
        <v>416498.44239776948</v>
      </c>
      <c r="L244" s="64">
        <f>E244*50/B244</f>
        <v>0.01</v>
      </c>
      <c r="M244" s="51"/>
      <c r="N244" s="54"/>
      <c r="O244" s="21">
        <f>IF(D244&gt;B244,D244*0.013,0)</f>
        <v>7967.020205294476</v>
      </c>
      <c r="P244" s="19"/>
      <c r="Q244" s="15">
        <f>Q243+C244+H243</f>
        <v>926614.76923002198</v>
      </c>
      <c r="R244" s="28">
        <f>(Q244-(B158+SUM(H158:H243)))/(B158+SUM(H158:H243))</f>
        <v>5.1956171495354955</v>
      </c>
      <c r="S244" s="28">
        <f t="shared" ref="S244:S246" si="145">D244/B244-1</f>
        <v>3.0000000000000027E-2</v>
      </c>
    </row>
    <row r="245" spans="1:19">
      <c r="A245" s="1">
        <f>A244+7</f>
        <v>45970</v>
      </c>
      <c r="B245" s="18">
        <f>D244+H244-O244</f>
        <v>604880.68789428065</v>
      </c>
      <c r="C245" s="48">
        <f>(B245*required_return)</f>
        <v>18146.420636828418</v>
      </c>
      <c r="D245" s="19">
        <f>B245+C245</f>
        <v>623027.10853110906</v>
      </c>
      <c r="E245" s="15">
        <f>B245/5000</f>
        <v>120.97613757885613</v>
      </c>
      <c r="F245" s="15">
        <f>E245</f>
        <v>120.97613757885613</v>
      </c>
      <c r="G245" s="61">
        <f t="shared" si="144"/>
        <v>149.99999999999989</v>
      </c>
      <c r="H245" s="22"/>
      <c r="I245" s="22"/>
      <c r="J245" s="19">
        <f>D245+H245-I245</f>
        <v>623027.10853110906</v>
      </c>
      <c r="K245" s="52">
        <f>(0.7*B245)</f>
        <v>423416.48152599641</v>
      </c>
      <c r="L245" s="64">
        <f t="shared" ref="L245:L246" si="146">E245*50/B245</f>
        <v>0.01</v>
      </c>
      <c r="M245" s="51"/>
      <c r="N245" s="54"/>
      <c r="O245" s="21">
        <f>IF(D245&gt;B245,D245*0.013,0)</f>
        <v>8099.3524109044174</v>
      </c>
      <c r="P245" s="19"/>
      <c r="Q245" s="15">
        <f>Q244+C245+H244</f>
        <v>944761.18986685039</v>
      </c>
      <c r="R245" s="28">
        <f>(Q245-(B158+SUM(H158:H244)))/(B158+SUM(H158:H244))</f>
        <v>5.3169494211909996</v>
      </c>
      <c r="S245" s="28">
        <f t="shared" si="145"/>
        <v>3.0000000000000027E-2</v>
      </c>
    </row>
    <row r="246" spans="1:19" ht="15" thickBot="1">
      <c r="A246" s="6">
        <f>A245+7</f>
        <v>45977</v>
      </c>
      <c r="B246" s="18">
        <f>D245+H245-O245</f>
        <v>614927.75612020469</v>
      </c>
      <c r="C246" s="48">
        <f>(B246*required_return)</f>
        <v>18447.832683606139</v>
      </c>
      <c r="D246" s="19">
        <f>B246+C246</f>
        <v>633375.58880381088</v>
      </c>
      <c r="E246" s="15">
        <f>B246/5000</f>
        <v>122.98555122404093</v>
      </c>
      <c r="F246" s="15">
        <f>E246</f>
        <v>122.98555122404093</v>
      </c>
      <c r="G246" s="61">
        <f t="shared" si="144"/>
        <v>150.0000000000004</v>
      </c>
      <c r="H246" s="24"/>
      <c r="I246" s="24"/>
      <c r="J246" s="19">
        <f>D246+H246-I246</f>
        <v>633375.58880381088</v>
      </c>
      <c r="K246" s="52">
        <f>(0.7*B246)</f>
        <v>430449.42928414326</v>
      </c>
      <c r="L246" s="64">
        <f t="shared" si="146"/>
        <v>0.01</v>
      </c>
      <c r="M246" s="51"/>
      <c r="N246" s="55"/>
      <c r="O246" s="21">
        <f>IF(D246&gt;B246,D246*0.013,0)</f>
        <v>8233.8826544495405</v>
      </c>
      <c r="P246" s="19">
        <f>P241+SUM(O243:O246)</f>
        <v>338067.31640109536</v>
      </c>
      <c r="Q246" s="15">
        <f>Q245+C246+H245</f>
        <v>963209.02255045658</v>
      </c>
      <c r="R246" s="28">
        <f>(Q246-(B158+SUM(H158:H245)))/(B158+SUM(H158:H245))</f>
        <v>5.4402970218787008</v>
      </c>
      <c r="S246" s="28">
        <f t="shared" si="145"/>
        <v>3.0000000000000027E-2</v>
      </c>
    </row>
    <row r="247" spans="1:19" ht="15" thickBot="1">
      <c r="A247" s="2"/>
      <c r="B247" s="3"/>
      <c r="C247" s="13"/>
      <c r="D247" s="4"/>
      <c r="E247" s="4"/>
      <c r="F247" s="4"/>
      <c r="G247" s="4"/>
      <c r="H247" s="4"/>
      <c r="I247" s="4"/>
      <c r="J247" s="4"/>
      <c r="K247" s="5"/>
      <c r="L247" s="4"/>
      <c r="M247" s="4"/>
      <c r="N247" s="4"/>
      <c r="O247" s="4"/>
      <c r="P247" s="4"/>
      <c r="Q247" s="4"/>
      <c r="R247" s="29"/>
      <c r="S247" s="29"/>
    </row>
    <row r="248" spans="1:19">
      <c r="A248" s="1">
        <f>A246+7</f>
        <v>45984</v>
      </c>
      <c r="B248" s="18">
        <f>D246+H246-O246</f>
        <v>625141.70614936133</v>
      </c>
      <c r="C248" s="48">
        <f>(B248*required_return)</f>
        <v>18754.25118448084</v>
      </c>
      <c r="D248" s="15">
        <f>B248+C248</f>
        <v>643895.95733384218</v>
      </c>
      <c r="E248" s="15">
        <f>B248/5000</f>
        <v>125.02834122987227</v>
      </c>
      <c r="F248" s="15">
        <f>E248</f>
        <v>125.02834122987227</v>
      </c>
      <c r="G248" s="62">
        <f>(D248-B248)/F248</f>
        <v>150.00000000000006</v>
      </c>
      <c r="H248" s="22"/>
      <c r="I248" s="22"/>
      <c r="J248" s="15">
        <f>D248+H248-I248</f>
        <v>643895.95733384218</v>
      </c>
      <c r="K248" s="52">
        <f>(0.7*B248)</f>
        <v>437599.19430455292</v>
      </c>
      <c r="L248" s="64">
        <f>E248*50/B248</f>
        <v>0.01</v>
      </c>
      <c r="M248" s="51"/>
      <c r="N248" s="54"/>
      <c r="O248" s="21">
        <f>IF(D248&gt;B248,D248*0.013,0)</f>
        <v>8370.6474453399478</v>
      </c>
      <c r="P248" s="19"/>
      <c r="Q248" s="15">
        <f>Q246+C248+H246</f>
        <v>981963.27373493742</v>
      </c>
      <c r="R248" s="28">
        <f>(Q248-(B158+SUM(H158:H246)))/(B158+SUM(H158:H246))</f>
        <v>5.5656934262138256</v>
      </c>
      <c r="S248" s="28">
        <f>D248/B248-1</f>
        <v>3.0000000000000027E-2</v>
      </c>
    </row>
    <row r="249" spans="1:19">
      <c r="A249" s="1">
        <f>A248+7</f>
        <v>45991</v>
      </c>
      <c r="B249" s="18">
        <f>D248+H248-O248</f>
        <v>635525.30988850223</v>
      </c>
      <c r="C249" s="48">
        <f>(B249*required_return)</f>
        <v>19065.759296655066</v>
      </c>
      <c r="D249" s="19">
        <f>B249+C249</f>
        <v>654591.06918515731</v>
      </c>
      <c r="E249" s="15">
        <f>B249/5000</f>
        <v>127.10506197770044</v>
      </c>
      <c r="F249" s="15">
        <f>E249</f>
        <v>127.10506197770044</v>
      </c>
      <c r="G249" s="61">
        <f t="shared" ref="G249:G251" si="147">(D249-B249)/F249</f>
        <v>150.00000000000006</v>
      </c>
      <c r="H249" s="22"/>
      <c r="I249" s="22"/>
      <c r="J249" s="19">
        <f>D249+H249-I249</f>
        <v>654591.06918515731</v>
      </c>
      <c r="K249" s="52">
        <f>(0.7*B249)</f>
        <v>444867.71692195156</v>
      </c>
      <c r="L249" s="64">
        <f>E249*50/B249</f>
        <v>0.01</v>
      </c>
      <c r="M249" s="51"/>
      <c r="N249" s="54"/>
      <c r="O249" s="21">
        <f>IF(D249&gt;B249,D249*0.013,0)</f>
        <v>8509.683899407044</v>
      </c>
      <c r="P249" s="19"/>
      <c r="Q249" s="15">
        <f>Q248+C249+H248</f>
        <v>1001029.0330315925</v>
      </c>
      <c r="R249" s="28">
        <f>(Q249-(B158+SUM(H158:H248)))/(B158+SUM(H158:H248))</f>
        <v>5.6931726648249565</v>
      </c>
      <c r="S249" s="28">
        <f t="shared" ref="S249:S251" si="148">D249/B249-1</f>
        <v>3.0000000000000027E-2</v>
      </c>
    </row>
    <row r="250" spans="1:19">
      <c r="A250" s="1">
        <f>A249+7</f>
        <v>45998</v>
      </c>
      <c r="B250" s="18">
        <f>D249+H249-O249</f>
        <v>646081.38528575026</v>
      </c>
      <c r="C250" s="48">
        <f>(B250*required_return)</f>
        <v>19382.441558572507</v>
      </c>
      <c r="D250" s="19">
        <f>B250+C250</f>
        <v>665463.82684432273</v>
      </c>
      <c r="E250" s="15">
        <f>B250/5000</f>
        <v>129.21627705715005</v>
      </c>
      <c r="F250" s="15">
        <f>E250</f>
        <v>129.21627705715005</v>
      </c>
      <c r="G250" s="61">
        <f t="shared" si="147"/>
        <v>149.99999999999966</v>
      </c>
      <c r="H250" s="22"/>
      <c r="I250" s="22"/>
      <c r="J250" s="19">
        <f>D250+H250-I250</f>
        <v>665463.82684432273</v>
      </c>
      <c r="K250" s="52">
        <f>(0.7*B250)</f>
        <v>452256.96970002516</v>
      </c>
      <c r="L250" s="64">
        <f t="shared" ref="L250:L251" si="149">E250*50/B250</f>
        <v>0.01</v>
      </c>
      <c r="M250" s="51"/>
      <c r="N250" s="54"/>
      <c r="O250" s="21">
        <f>IF(D250&gt;B250,D250*0.013,0)</f>
        <v>8651.0297489761942</v>
      </c>
      <c r="P250" s="19"/>
      <c r="Q250" s="15">
        <f>Q249+C250+H249</f>
        <v>1020411.474590165</v>
      </c>
      <c r="R250" s="28">
        <f>(Q250-(B158+SUM(H158:H249)))/(B158+SUM(H158:H249))</f>
        <v>5.8227693335894184</v>
      </c>
      <c r="S250" s="28">
        <f t="shared" si="148"/>
        <v>3.0000000000000027E-2</v>
      </c>
    </row>
    <row r="251" spans="1:19" ht="15" thickBot="1">
      <c r="A251" s="6">
        <f>A250+7</f>
        <v>46005</v>
      </c>
      <c r="B251" s="18">
        <f>D250+H250-O250</f>
        <v>656812.7970953465</v>
      </c>
      <c r="C251" s="48">
        <f>(B251*required_return)</f>
        <v>19704.383912860394</v>
      </c>
      <c r="D251" s="19">
        <f>B251+C251</f>
        <v>676517.18100820691</v>
      </c>
      <c r="E251" s="15">
        <f>B251/5000</f>
        <v>131.3625594190693</v>
      </c>
      <c r="F251" s="15">
        <f>E251</f>
        <v>131.3625594190693</v>
      </c>
      <c r="G251" s="61">
        <f t="shared" si="147"/>
        <v>150.00000000000017</v>
      </c>
      <c r="H251" s="24"/>
      <c r="I251" s="24"/>
      <c r="J251" s="19">
        <f>D251+H251-I251</f>
        <v>676517.18100820691</v>
      </c>
      <c r="K251" s="52">
        <f>(0.7*B251)</f>
        <v>459768.95796674251</v>
      </c>
      <c r="L251" s="64">
        <f t="shared" si="149"/>
        <v>0.01</v>
      </c>
      <c r="M251" s="51"/>
      <c r="N251" s="55"/>
      <c r="O251" s="21">
        <f>IF(D251&gt;B251,D251*0.013,0)</f>
        <v>8794.7233531066886</v>
      </c>
      <c r="P251" s="19">
        <f>P246+SUM(O248:O251)</f>
        <v>372393.40084792522</v>
      </c>
      <c r="Q251" s="15">
        <f>Q250+C251+H250</f>
        <v>1040115.8585030254</v>
      </c>
      <c r="R251" s="28">
        <f>(Q251-(B158+SUM(H158:H250)))/(B158+SUM(H158:H250))</f>
        <v>5.9545186030220574</v>
      </c>
      <c r="S251" s="28">
        <f t="shared" si="148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5"/>
      <c r="L252" s="4"/>
      <c r="M252" s="4"/>
      <c r="N252" s="4"/>
      <c r="O252" s="4"/>
      <c r="P252" s="4"/>
      <c r="Q252" s="4"/>
      <c r="R252" s="29"/>
      <c r="S252" s="29"/>
    </row>
    <row r="253" spans="1:19">
      <c r="A253" s="1">
        <f>A251+7</f>
        <v>46012</v>
      </c>
      <c r="B253" s="18">
        <f>D251+H251-O251</f>
        <v>667722.45765510027</v>
      </c>
      <c r="C253" s="48">
        <f>(B253*required_return)</f>
        <v>20031.673729653008</v>
      </c>
      <c r="D253" s="15">
        <f>B253+C253</f>
        <v>687754.13138475327</v>
      </c>
      <c r="E253" s="15">
        <f>B253/5000</f>
        <v>133.54449153102004</v>
      </c>
      <c r="F253" s="15">
        <f>E253</f>
        <v>133.54449153102004</v>
      </c>
      <c r="G253" s="62">
        <f>(D253-B253)/F253</f>
        <v>150</v>
      </c>
      <c r="H253" s="22"/>
      <c r="I253" s="22"/>
      <c r="J253" s="15">
        <f>D253+H253-I253</f>
        <v>687754.13138475327</v>
      </c>
      <c r="K253" s="52">
        <f>(0.7*B253)</f>
        <v>467405.72035857016</v>
      </c>
      <c r="L253" s="64">
        <f>E253*50/B253</f>
        <v>0.01</v>
      </c>
      <c r="M253" s="51"/>
      <c r="N253" s="54"/>
      <c r="O253" s="21">
        <f>IF(D253&gt;B253,D253*0.013,0)</f>
        <v>8940.803708001793</v>
      </c>
      <c r="P253" s="19"/>
      <c r="Q253" s="15">
        <f>Q251+C253+H251</f>
        <v>1060147.5322326785</v>
      </c>
      <c r="R253" s="28">
        <f>(Q253-(B158+SUM(H158:H251)))/(B158+SUM(H158:H251))</f>
        <v>6.0884562278199743</v>
      </c>
      <c r="S253" s="28">
        <f>D253/B253-1</f>
        <v>3.0000000000000027E-2</v>
      </c>
    </row>
    <row r="254" spans="1:19">
      <c r="A254" s="1">
        <f>A253+7</f>
        <v>46019</v>
      </c>
      <c r="B254" s="18">
        <f>D253+H253-O253</f>
        <v>678813.32767675153</v>
      </c>
      <c r="C254" s="48">
        <f>(B254*required_return)</f>
        <v>20364.399830302544</v>
      </c>
      <c r="D254" s="19">
        <f>B254+C254</f>
        <v>699177.72750705411</v>
      </c>
      <c r="E254" s="15">
        <f>B254/5000</f>
        <v>135.76266553535029</v>
      </c>
      <c r="F254" s="15">
        <f>E254</f>
        <v>135.76266553535029</v>
      </c>
      <c r="G254" s="61">
        <f t="shared" ref="G254:G256" si="150">(D254-B254)/F254</f>
        <v>150.0000000000002</v>
      </c>
      <c r="H254" s="22"/>
      <c r="I254" s="22"/>
      <c r="J254" s="19">
        <f>D254+H254-I254</f>
        <v>699177.72750705411</v>
      </c>
      <c r="K254" s="52">
        <f>(0.7*B254)</f>
        <v>475169.32937372604</v>
      </c>
      <c r="L254" s="64">
        <f>E254*50/B254</f>
        <v>9.9999999999999985E-3</v>
      </c>
      <c r="M254" s="51"/>
      <c r="N254" s="54"/>
      <c r="O254" s="21">
        <f>IF(D254&gt;B254,D254*0.013,0)</f>
        <v>9089.3104575917023</v>
      </c>
      <c r="P254" s="19"/>
      <c r="Q254" s="15">
        <f>Q253+C254+H253</f>
        <v>1080511.932062981</v>
      </c>
      <c r="R254" s="28">
        <f>(Q254-(B158+SUM(H158:H253)))/(B158+SUM(H158:H253))</f>
        <v>6.2246185565657823</v>
      </c>
      <c r="S254" s="28">
        <f t="shared" ref="S254:S256" si="151">D254/B254-1</f>
        <v>3.0000000000000027E-2</v>
      </c>
    </row>
    <row r="255" spans="1:19">
      <c r="A255" s="1">
        <f>A254+7</f>
        <v>46026</v>
      </c>
      <c r="B255" s="18">
        <f>D254+H254-O254</f>
        <v>690088.41704946244</v>
      </c>
      <c r="C255" s="48">
        <f>(B255*required_return)</f>
        <v>20702.652511483873</v>
      </c>
      <c r="D255" s="19">
        <f>B255+C255</f>
        <v>710791.06956094631</v>
      </c>
      <c r="E255" s="15">
        <f>B255/5000</f>
        <v>138.0176834098925</v>
      </c>
      <c r="F255" s="15">
        <f>E255</f>
        <v>138.0176834098925</v>
      </c>
      <c r="G255" s="61">
        <f t="shared" si="150"/>
        <v>150</v>
      </c>
      <c r="H255" s="22"/>
      <c r="I255" s="22"/>
      <c r="J255" s="19">
        <f>D255+H255-I255</f>
        <v>710791.06956094631</v>
      </c>
      <c r="K255" s="52">
        <f>(0.7*B255)</f>
        <v>483061.89193462365</v>
      </c>
      <c r="L255" s="64">
        <f t="shared" ref="L255:L256" si="152">E255*50/B255</f>
        <v>1.0000000000000002E-2</v>
      </c>
      <c r="M255" s="51"/>
      <c r="N255" s="54"/>
      <c r="O255" s="21">
        <f>IF(D255&gt;B255,D255*0.013,0)</f>
        <v>9240.2839042923024</v>
      </c>
      <c r="P255" s="19"/>
      <c r="Q255" s="15">
        <f>Q254+C255+H254</f>
        <v>1101214.5845744647</v>
      </c>
      <c r="R255" s="28">
        <f>(Q255-(B158+SUM(H158:H254)))/(B158+SUM(H158:H254))</f>
        <v>6.3630425415920584</v>
      </c>
      <c r="S255" s="28">
        <f t="shared" si="151"/>
        <v>3.0000000000000027E-2</v>
      </c>
    </row>
    <row r="256" spans="1:19" ht="15" thickBot="1">
      <c r="A256" s="6">
        <f>A255+7</f>
        <v>46033</v>
      </c>
      <c r="B256" s="18">
        <f>D255+H255-O255</f>
        <v>701550.78565665404</v>
      </c>
      <c r="C256" s="48">
        <f>(B256*required_return)</f>
        <v>21046.523569699621</v>
      </c>
      <c r="D256" s="19">
        <f>B256+C256</f>
        <v>722597.30922635365</v>
      </c>
      <c r="E256" s="15">
        <f>B256/5000</f>
        <v>140.31015713133081</v>
      </c>
      <c r="F256" s="15">
        <f>E256</f>
        <v>140.31015713133081</v>
      </c>
      <c r="G256" s="61">
        <f t="shared" si="150"/>
        <v>149.99999999999991</v>
      </c>
      <c r="H256" s="24"/>
      <c r="I256" s="24"/>
      <c r="J256" s="19">
        <f>D256+H256-I256</f>
        <v>722597.30922635365</v>
      </c>
      <c r="K256" s="52">
        <f>(0.7*B256)</f>
        <v>491085.54995965777</v>
      </c>
      <c r="L256" s="64">
        <f t="shared" si="152"/>
        <v>0.01</v>
      </c>
      <c r="M256" s="51"/>
      <c r="N256" s="55"/>
      <c r="O256" s="21">
        <f>IF(D256&gt;B256,D256*0.013,0)</f>
        <v>9393.7650199425971</v>
      </c>
      <c r="P256" s="19">
        <f>P251+SUM(O253:O256)</f>
        <v>409057.56393775361</v>
      </c>
      <c r="Q256" s="15">
        <f>Q255+C256+H255</f>
        <v>1122261.1081441643</v>
      </c>
      <c r="R256" s="28">
        <f>(Q256-(B158+SUM(H158:H255)))/(B158+SUM(H158:H255))</f>
        <v>6.5037657490096219</v>
      </c>
      <c r="S256" s="28">
        <f t="shared" si="151"/>
        <v>3.0000000000000027E-2</v>
      </c>
    </row>
    <row r="257" spans="1:19" ht="15" thickBot="1">
      <c r="A257" s="2"/>
      <c r="B257" s="3"/>
      <c r="C257" s="13"/>
      <c r="D257" s="4"/>
      <c r="E257" s="4"/>
      <c r="F257" s="4"/>
      <c r="G257" s="4"/>
      <c r="H257" s="4"/>
      <c r="I257" s="4"/>
      <c r="J257" s="4"/>
      <c r="K257" s="5"/>
      <c r="L257" s="4"/>
      <c r="M257" s="4"/>
      <c r="N257" s="4"/>
      <c r="O257" s="4"/>
      <c r="P257" s="4"/>
      <c r="Q257" s="4"/>
      <c r="R257" s="29"/>
      <c r="S257" s="29"/>
    </row>
    <row r="258" spans="1:19">
      <c r="A258" s="1">
        <f>A256+7</f>
        <v>46040</v>
      </c>
      <c r="B258" s="18">
        <f>D256+H256-O256</f>
        <v>713203.54420641111</v>
      </c>
      <c r="C258" s="48">
        <f>(B258*required_return)</f>
        <v>21396.106326192334</v>
      </c>
      <c r="D258" s="15">
        <f>B258+C258</f>
        <v>734599.6505326035</v>
      </c>
      <c r="E258" s="15">
        <f>B258/5000</f>
        <v>142.64070884128222</v>
      </c>
      <c r="F258" s="15">
        <f>E258</f>
        <v>142.64070884128222</v>
      </c>
      <c r="G258" s="62">
        <f>(D258-B258)/F258</f>
        <v>150.00000000000037</v>
      </c>
      <c r="H258" s="22"/>
      <c r="I258" s="22"/>
      <c r="J258" s="15">
        <f>D258+H258-I258</f>
        <v>734599.6505326035</v>
      </c>
      <c r="K258" s="52">
        <f>(0.7*B258)</f>
        <v>499242.48094448773</v>
      </c>
      <c r="L258" s="64">
        <f>E258*50/B258</f>
        <v>9.9999999999999985E-3</v>
      </c>
      <c r="M258" s="51"/>
      <c r="N258" s="20"/>
      <c r="O258" s="21">
        <f>IF(D258&gt;B258,D258*0.013,0)</f>
        <v>9549.7954569238445</v>
      </c>
      <c r="P258" s="19"/>
      <c r="Q258" s="15">
        <f>Q256+C258+H256</f>
        <v>1143657.2144703567</v>
      </c>
      <c r="R258" s="28">
        <f>(Q258-(B158+SUM(H158:H256)))/(B158+SUM(H158:H256))</f>
        <v>6.6468263689023912</v>
      </c>
      <c r="S258" s="28">
        <f>D258/B258-1</f>
        <v>3.0000000000000027E-2</v>
      </c>
    </row>
    <row r="259" spans="1:19">
      <c r="A259" s="1">
        <f>A258+7</f>
        <v>46047</v>
      </c>
      <c r="B259" s="18">
        <f>D258+H258-O258</f>
        <v>725049.8550756796</v>
      </c>
      <c r="C259" s="48">
        <f>(B259*required_return)</f>
        <v>21751.495652270387</v>
      </c>
      <c r="D259" s="19">
        <f>B259+C259</f>
        <v>746801.35072794999</v>
      </c>
      <c r="E259" s="15">
        <f>B259/5000</f>
        <v>145.00997101513593</v>
      </c>
      <c r="F259" s="15">
        <f>E259</f>
        <v>145.00997101513593</v>
      </c>
      <c r="G259" s="61">
        <f t="shared" ref="G259:G261" si="153">(D259-B259)/F259</f>
        <v>149.99999999999997</v>
      </c>
      <c r="H259" s="22"/>
      <c r="I259" s="22"/>
      <c r="J259" s="19">
        <f>D259+H259-I259</f>
        <v>746801.35072794999</v>
      </c>
      <c r="K259" s="52">
        <f>(0.7*B259)</f>
        <v>507534.89855297568</v>
      </c>
      <c r="L259" s="64">
        <f>E259*50/B259</f>
        <v>0.01</v>
      </c>
      <c r="M259" s="51"/>
      <c r="N259" s="20"/>
      <c r="O259" s="21">
        <f>IF(D259&gt;B259,D259*0.013,0)</f>
        <v>9708.4175594633489</v>
      </c>
      <c r="P259" s="19"/>
      <c r="Q259" s="15">
        <f>Q258+C259+H258</f>
        <v>1165408.7101226272</v>
      </c>
      <c r="R259" s="28">
        <f>(Q259-(B158+SUM(H158:H258)))/(B158+SUM(H158:H258))</f>
        <v>6.7922632256915803</v>
      </c>
      <c r="S259" s="28">
        <f t="shared" ref="S259:S261" si="154">D259/B259-1</f>
        <v>3.0000000000000027E-2</v>
      </c>
    </row>
    <row r="260" spans="1:19">
      <c r="A260" s="1">
        <f>A259+7</f>
        <v>46054</v>
      </c>
      <c r="B260" s="18">
        <f>D259+H259-O259</f>
        <v>737092.93316848669</v>
      </c>
      <c r="C260" s="48">
        <f>(B260*required_return)</f>
        <v>22112.787995054601</v>
      </c>
      <c r="D260" s="19">
        <f>B260+C260</f>
        <v>759205.72116354131</v>
      </c>
      <c r="E260" s="15">
        <f>B260/5000</f>
        <v>147.41858663369734</v>
      </c>
      <c r="F260" s="15">
        <f>E260</f>
        <v>147.41858663369734</v>
      </c>
      <c r="G260" s="61">
        <f t="shared" si="153"/>
        <v>150.00000000000011</v>
      </c>
      <c r="H260" s="22"/>
      <c r="I260" s="22"/>
      <c r="J260" s="19">
        <f>D260+H260-I260</f>
        <v>759205.72116354131</v>
      </c>
      <c r="K260" s="52">
        <f>(0.7*B260)</f>
        <v>515965.05321794067</v>
      </c>
      <c r="L260" s="64">
        <f t="shared" ref="L260:L261" si="155">E260*50/B260</f>
        <v>0.01</v>
      </c>
      <c r="M260" s="51"/>
      <c r="N260" s="20"/>
      <c r="O260" s="21">
        <f>IF(D260&gt;B260,D260*0.013,0)</f>
        <v>9869.6743751260365</v>
      </c>
      <c r="P260" s="19"/>
      <c r="Q260" s="15">
        <f>Q259+C260+H259</f>
        <v>1187521.4981176818</v>
      </c>
      <c r="R260" s="28">
        <f>(Q260-(B158+SUM(H158:H259)))/(B158+SUM(H158:H259))</f>
        <v>6.9401157886720366</v>
      </c>
      <c r="S260" s="28">
        <f t="shared" si="154"/>
        <v>3.0000000000000027E-2</v>
      </c>
    </row>
    <row r="261" spans="1:19" ht="15" thickBot="1">
      <c r="A261" s="1">
        <f>A260+7</f>
        <v>46061</v>
      </c>
      <c r="B261" s="18">
        <f>D260+H260-O260</f>
        <v>749336.04678841529</v>
      </c>
      <c r="C261" s="48">
        <f>(B261*required_return)</f>
        <v>22480.081403652457</v>
      </c>
      <c r="D261" s="19">
        <f>B261+C261</f>
        <v>771816.12819206773</v>
      </c>
      <c r="E261" s="15">
        <f>B261/5000</f>
        <v>149.86720935768307</v>
      </c>
      <c r="F261" s="15">
        <f>E261</f>
        <v>149.86720935768307</v>
      </c>
      <c r="G261" s="61">
        <f t="shared" si="153"/>
        <v>149.99999999999986</v>
      </c>
      <c r="H261" s="22"/>
      <c r="I261" s="22"/>
      <c r="J261" s="19">
        <f>D261+H261-I261</f>
        <v>771816.12819206773</v>
      </c>
      <c r="K261" s="52">
        <f>(0.7*B261)</f>
        <v>524535.23275189067</v>
      </c>
      <c r="L261" s="64">
        <f t="shared" si="155"/>
        <v>0.01</v>
      </c>
      <c r="M261" s="51"/>
      <c r="N261" s="26"/>
      <c r="O261" s="21">
        <f>IF(D261&gt;B261,D261*0.013,0)</f>
        <v>10033.609666496881</v>
      </c>
      <c r="P261" s="19">
        <f>P256+SUM(O258:O261)</f>
        <v>448219.06099576375</v>
      </c>
      <c r="Q261" s="15">
        <f>Q260+C261+H260</f>
        <v>1210001.5795213343</v>
      </c>
      <c r="R261" s="28">
        <f>(Q261-(B158+SUM(H158:H260)))/(B158+SUM(H158:H260))</f>
        <v>7.0904241827235976</v>
      </c>
      <c r="S261" s="28">
        <f t="shared" si="154"/>
        <v>3.0000000000000027E-2</v>
      </c>
    </row>
    <row r="262" spans="1:19" ht="15" thickBot="1">
      <c r="A262" s="2"/>
      <c r="B262" s="3"/>
      <c r="C262" s="13"/>
      <c r="D262" s="4"/>
      <c r="E262" s="4"/>
      <c r="F262" s="4"/>
      <c r="G262" s="4"/>
      <c r="H262" s="4"/>
      <c r="I262" s="4"/>
      <c r="J262" s="4"/>
      <c r="K262" s="5"/>
      <c r="L262" s="4"/>
      <c r="M262" s="4"/>
      <c r="N262" s="4"/>
      <c r="O262" s="4"/>
      <c r="P262" s="4"/>
      <c r="Q262" s="4"/>
      <c r="R262" s="29"/>
      <c r="S262" s="29"/>
    </row>
    <row r="263" spans="1:19">
      <c r="A263" s="1">
        <f>A261+7</f>
        <v>46068</v>
      </c>
      <c r="B263" s="18">
        <f>D261+H261-O261</f>
        <v>761782.51852557086</v>
      </c>
      <c r="C263" s="48">
        <f>(B263*required_return)</f>
        <v>22853.475555767123</v>
      </c>
      <c r="D263" s="15">
        <f>B263+C263</f>
        <v>784635.99408133794</v>
      </c>
      <c r="E263" s="15">
        <f>B263/5000</f>
        <v>152.35650370511416</v>
      </c>
      <c r="F263" s="15">
        <f>E263</f>
        <v>152.35650370511416</v>
      </c>
      <c r="G263" s="62">
        <f>(D263-B263)/F263</f>
        <v>149.99999999999966</v>
      </c>
      <c r="H263" s="22"/>
      <c r="I263" s="22"/>
      <c r="J263" s="15">
        <f>D263+H263-I263</f>
        <v>784635.99408133794</v>
      </c>
      <c r="K263" s="52">
        <f>(0.7*B263)</f>
        <v>533247.76296789956</v>
      </c>
      <c r="L263" s="64">
        <f>E263*50/B263</f>
        <v>9.9999999999999985E-3</v>
      </c>
      <c r="M263" s="51"/>
      <c r="N263" s="54"/>
      <c r="O263" s="21">
        <f>IF(D263&gt;B263,D263*0.013,0)</f>
        <v>10200.267923057392</v>
      </c>
      <c r="P263" s="19"/>
      <c r="Q263" s="15">
        <f>Q261+C263+H261</f>
        <v>1232855.0550771013</v>
      </c>
      <c r="R263" s="28">
        <f>(Q263-(B158+SUM(H158:H261)))/(B158+SUM(H158:H261))</f>
        <v>7.2432291992003552</v>
      </c>
      <c r="S263" s="28">
        <f>D263/B263-1</f>
        <v>3.0000000000000027E-2</v>
      </c>
    </row>
    <row r="264" spans="1:19">
      <c r="A264" s="1">
        <f>A263+7</f>
        <v>46075</v>
      </c>
      <c r="B264" s="18">
        <f>D263+H263-O263</f>
        <v>774435.72615828051</v>
      </c>
      <c r="C264" s="48">
        <f>(B264*required_return)</f>
        <v>23233.071784748416</v>
      </c>
      <c r="D264" s="19">
        <f>B264+C264</f>
        <v>797668.79794302897</v>
      </c>
      <c r="E264" s="15">
        <f>B264/5000</f>
        <v>154.88714523165609</v>
      </c>
      <c r="F264" s="15">
        <f>E264</f>
        <v>154.88714523165609</v>
      </c>
      <c r="G264" s="61">
        <f t="shared" ref="G264:G266" si="156">(D264-B264)/F264</f>
        <v>150.00000000000031</v>
      </c>
      <c r="H264" s="22"/>
      <c r="I264" s="22"/>
      <c r="J264" s="19">
        <f>D264+H264-I264</f>
        <v>797668.79794302897</v>
      </c>
      <c r="K264" s="52">
        <f>(0.7*B264)</f>
        <v>542105.00831079634</v>
      </c>
      <c r="L264" s="64">
        <f>E264*50/B264</f>
        <v>9.9999999999999985E-3</v>
      </c>
      <c r="M264" s="51"/>
      <c r="N264" s="54"/>
      <c r="O264" s="21">
        <f>IF(D264&gt;B264,D264*0.013,0)</f>
        <v>10369.694373259375</v>
      </c>
      <c r="P264" s="19"/>
      <c r="Q264" s="15">
        <f>Q263+C264+H263</f>
        <v>1256088.1268618498</v>
      </c>
      <c r="R264" s="28">
        <f>(Q264-(B158+SUM(H158:H263)))/(B158+SUM(H158:H263))</f>
        <v>7.3985723070007925</v>
      </c>
      <c r="S264" s="28">
        <f t="shared" ref="S264:S266" si="157">D264/B264-1</f>
        <v>3.0000000000000027E-2</v>
      </c>
    </row>
    <row r="265" spans="1:19">
      <c r="A265" s="1">
        <f>A264+7</f>
        <v>46082</v>
      </c>
      <c r="B265" s="18">
        <f>D264+H264-O264</f>
        <v>787299.10356976965</v>
      </c>
      <c r="C265" s="48">
        <f>(B265*required_return)</f>
        <v>23618.97310709309</v>
      </c>
      <c r="D265" s="19">
        <f>B265+C265</f>
        <v>810918.07667686278</v>
      </c>
      <c r="E265" s="15">
        <f>B265/5000</f>
        <v>157.45982071395392</v>
      </c>
      <c r="F265" s="15">
        <f>E265</f>
        <v>157.45982071395392</v>
      </c>
      <c r="G265" s="61">
        <f t="shared" si="156"/>
        <v>150.00000000000028</v>
      </c>
      <c r="H265" s="22"/>
      <c r="I265" s="22"/>
      <c r="J265" s="19">
        <f>D265+H265-I265</f>
        <v>810918.07667686278</v>
      </c>
      <c r="K265" s="52">
        <f>(0.7*B265)</f>
        <v>551109.3724988387</v>
      </c>
      <c r="L265" s="64">
        <f t="shared" ref="L265:L266" si="158">E265*50/B265</f>
        <v>0.01</v>
      </c>
      <c r="M265" s="51"/>
      <c r="N265" s="54"/>
      <c r="O265" s="21">
        <f>IF(D265&gt;B265,D265*0.013,0)</f>
        <v>10541.934996799215</v>
      </c>
      <c r="P265" s="19"/>
      <c r="Q265" s="15">
        <f>Q264+C265+H264</f>
        <v>1279707.0999689428</v>
      </c>
      <c r="R265" s="28">
        <f>(Q265-(B158+SUM(H158:H264)))/(B158+SUM(H158:H264))</f>
        <v>7.5564956638217948</v>
      </c>
      <c r="S265" s="28">
        <f t="shared" si="157"/>
        <v>3.0000000000000027E-2</v>
      </c>
    </row>
    <row r="266" spans="1:19" ht="15" thickBot="1">
      <c r="A266" s="6">
        <f>A265+7</f>
        <v>46089</v>
      </c>
      <c r="B266" s="18">
        <f>D265+H265-O265</f>
        <v>800376.14168006356</v>
      </c>
      <c r="C266" s="48">
        <f>(B266*required_return)</f>
        <v>24011.284250401906</v>
      </c>
      <c r="D266" s="19">
        <f>B266+C266</f>
        <v>824387.42593046546</v>
      </c>
      <c r="E266" s="15">
        <f>B266/5000</f>
        <v>160.07522833601271</v>
      </c>
      <c r="F266" s="15">
        <f>E266</f>
        <v>160.07522833601271</v>
      </c>
      <c r="G266" s="61">
        <f t="shared" si="156"/>
        <v>149.99999999999991</v>
      </c>
      <c r="H266" s="24"/>
      <c r="I266" s="24"/>
      <c r="J266" s="19">
        <f>D266+H266-I266</f>
        <v>824387.42593046546</v>
      </c>
      <c r="K266" s="52">
        <f>(0.7*B266)</f>
        <v>560263.29917604441</v>
      </c>
      <c r="L266" s="64">
        <f t="shared" si="158"/>
        <v>0.01</v>
      </c>
      <c r="M266" s="51"/>
      <c r="N266" s="55"/>
      <c r="O266" s="21">
        <f>IF(D266&gt;B266,D266*0.013,0)</f>
        <v>10717.03653709605</v>
      </c>
      <c r="P266" s="19">
        <f>P261+SUM(O263:O266)</f>
        <v>490047.99482597579</v>
      </c>
      <c r="Q266" s="15">
        <f>Q265+C266+H265</f>
        <v>1303718.3842193447</v>
      </c>
      <c r="R266" s="28">
        <f>(Q266-(B158+SUM(H158:H265)))/(B158+SUM(H158:H265))</f>
        <v>7.7170421275995942</v>
      </c>
      <c r="S266" s="28">
        <f t="shared" si="157"/>
        <v>3.0000000000000027E-2</v>
      </c>
    </row>
    <row r="267" spans="1:19" ht="15" thickBot="1">
      <c r="A267" s="2"/>
      <c r="B267" s="3"/>
      <c r="C267" s="13"/>
      <c r="D267" s="4"/>
      <c r="E267" s="4"/>
      <c r="F267" s="4"/>
      <c r="G267" s="4"/>
      <c r="H267" s="4"/>
      <c r="I267" s="4"/>
      <c r="J267" s="4"/>
      <c r="K267" s="5"/>
      <c r="L267" s="4"/>
      <c r="M267" s="4"/>
      <c r="N267" s="4"/>
      <c r="O267" s="4"/>
      <c r="P267" s="4"/>
      <c r="Q267" s="4"/>
      <c r="R267" s="29"/>
      <c r="S267" s="29"/>
    </row>
  </sheetData>
  <conditionalFormatting sqref="G8:G11">
    <cfRule type="cellIs" dxfId="223" priority="111" operator="lessThan">
      <formula>0</formula>
    </cfRule>
    <cfRule type="cellIs" dxfId="222" priority="112" operator="greaterThan">
      <formula>0</formula>
    </cfRule>
  </conditionalFormatting>
  <conditionalFormatting sqref="S3 S5:S11">
    <cfRule type="cellIs" dxfId="221" priority="109" operator="greaterThan">
      <formula>0</formula>
    </cfRule>
    <cfRule type="cellIs" dxfId="220" priority="110" operator="lessThan">
      <formula>0</formula>
    </cfRule>
  </conditionalFormatting>
  <conditionalFormatting sqref="G13:G16">
    <cfRule type="cellIs" dxfId="219" priority="107" operator="lessThan">
      <formula>0</formula>
    </cfRule>
    <cfRule type="cellIs" dxfId="218" priority="108" operator="greaterThan">
      <formula>0</formula>
    </cfRule>
  </conditionalFormatting>
  <conditionalFormatting sqref="G18:G21">
    <cfRule type="cellIs" dxfId="217" priority="105" operator="lessThan">
      <formula>0</formula>
    </cfRule>
    <cfRule type="cellIs" dxfId="216" priority="106" operator="greaterThan">
      <formula>0</formula>
    </cfRule>
  </conditionalFormatting>
  <conditionalFormatting sqref="G23:G26">
    <cfRule type="cellIs" dxfId="215" priority="103" operator="lessThan">
      <formula>0</formula>
    </cfRule>
    <cfRule type="cellIs" dxfId="214" priority="104" operator="greaterThan">
      <formula>0</formula>
    </cfRule>
  </conditionalFormatting>
  <conditionalFormatting sqref="G28:G31">
    <cfRule type="cellIs" dxfId="213" priority="101" operator="lessThan">
      <formula>0</formula>
    </cfRule>
    <cfRule type="cellIs" dxfId="212" priority="102" operator="greaterThan">
      <formula>0</formula>
    </cfRule>
  </conditionalFormatting>
  <conditionalFormatting sqref="G33:G36">
    <cfRule type="cellIs" dxfId="211" priority="99" operator="lessThan">
      <formula>0</formula>
    </cfRule>
    <cfRule type="cellIs" dxfId="210" priority="100" operator="greaterThan">
      <formula>0</formula>
    </cfRule>
  </conditionalFormatting>
  <conditionalFormatting sqref="G38:G41">
    <cfRule type="cellIs" dxfId="209" priority="97" operator="lessThan">
      <formula>0</formula>
    </cfRule>
    <cfRule type="cellIs" dxfId="208" priority="98" operator="greaterThan">
      <formula>0</formula>
    </cfRule>
  </conditionalFormatting>
  <conditionalFormatting sqref="G43:G46">
    <cfRule type="cellIs" dxfId="207" priority="95" operator="lessThan">
      <formula>0</formula>
    </cfRule>
    <cfRule type="cellIs" dxfId="206" priority="96" operator="greaterThan">
      <formula>0</formula>
    </cfRule>
  </conditionalFormatting>
  <conditionalFormatting sqref="G48:G51">
    <cfRule type="cellIs" dxfId="205" priority="93" operator="lessThan">
      <formula>0</formula>
    </cfRule>
    <cfRule type="cellIs" dxfId="204" priority="94" operator="greaterThan">
      <formula>0</formula>
    </cfRule>
  </conditionalFormatting>
  <conditionalFormatting sqref="G108:G111">
    <cfRule type="cellIs" dxfId="203" priority="91" operator="lessThan">
      <formula>0</formula>
    </cfRule>
    <cfRule type="cellIs" dxfId="202" priority="92" operator="greaterThan">
      <formula>0</formula>
    </cfRule>
  </conditionalFormatting>
  <conditionalFormatting sqref="G53:G56">
    <cfRule type="cellIs" dxfId="201" priority="89" operator="lessThan">
      <formula>0</formula>
    </cfRule>
    <cfRule type="cellIs" dxfId="200" priority="90" operator="greaterThan">
      <formula>0</formula>
    </cfRule>
  </conditionalFormatting>
  <conditionalFormatting sqref="G58:G61">
    <cfRule type="cellIs" dxfId="199" priority="87" operator="lessThan">
      <formula>0</formula>
    </cfRule>
    <cfRule type="cellIs" dxfId="198" priority="88" operator="greaterThan">
      <formula>0</formula>
    </cfRule>
  </conditionalFormatting>
  <conditionalFormatting sqref="G63:G66">
    <cfRule type="cellIs" dxfId="197" priority="85" operator="lessThan">
      <formula>0</formula>
    </cfRule>
    <cfRule type="cellIs" dxfId="196" priority="86" operator="greaterThan">
      <formula>0</formula>
    </cfRule>
  </conditionalFormatting>
  <conditionalFormatting sqref="G68:G71">
    <cfRule type="cellIs" dxfId="195" priority="83" operator="lessThan">
      <formula>0</formula>
    </cfRule>
    <cfRule type="cellIs" dxfId="194" priority="84" operator="greaterThan">
      <formula>0</formula>
    </cfRule>
  </conditionalFormatting>
  <conditionalFormatting sqref="G73:G76">
    <cfRule type="cellIs" dxfId="193" priority="81" operator="lessThan">
      <formula>0</formula>
    </cfRule>
    <cfRule type="cellIs" dxfId="192" priority="82" operator="greaterThan">
      <formula>0</formula>
    </cfRule>
  </conditionalFormatting>
  <conditionalFormatting sqref="G78:G81">
    <cfRule type="cellIs" dxfId="191" priority="79" operator="lessThan">
      <formula>0</formula>
    </cfRule>
    <cfRule type="cellIs" dxfId="190" priority="80" operator="greaterThan">
      <formula>0</formula>
    </cfRule>
  </conditionalFormatting>
  <conditionalFormatting sqref="G83:G86">
    <cfRule type="cellIs" dxfId="189" priority="77" operator="lessThan">
      <formula>0</formula>
    </cfRule>
    <cfRule type="cellIs" dxfId="188" priority="78" operator="greaterThan">
      <formula>0</formula>
    </cfRule>
  </conditionalFormatting>
  <conditionalFormatting sqref="G88:G91">
    <cfRule type="cellIs" dxfId="187" priority="75" operator="lessThan">
      <formula>0</formula>
    </cfRule>
    <cfRule type="cellIs" dxfId="186" priority="76" operator="greaterThan">
      <formula>0</formula>
    </cfRule>
  </conditionalFormatting>
  <conditionalFormatting sqref="G93:G96">
    <cfRule type="cellIs" dxfId="185" priority="73" operator="lessThan">
      <formula>0</formula>
    </cfRule>
    <cfRule type="cellIs" dxfId="184" priority="74" operator="greaterThan">
      <formula>0</formula>
    </cfRule>
  </conditionalFormatting>
  <conditionalFormatting sqref="G98:G101">
    <cfRule type="cellIs" dxfId="183" priority="71" operator="lessThan">
      <formula>0</formula>
    </cfRule>
    <cfRule type="cellIs" dxfId="182" priority="72" operator="greaterThan">
      <formula>0</formula>
    </cfRule>
  </conditionalFormatting>
  <conditionalFormatting sqref="G103:G106">
    <cfRule type="cellIs" dxfId="181" priority="69" operator="lessThan">
      <formula>0</formula>
    </cfRule>
    <cfRule type="cellIs" dxfId="180" priority="70" operator="greaterThan">
      <formula>0</formula>
    </cfRule>
  </conditionalFormatting>
  <conditionalFormatting sqref="G113:G116">
    <cfRule type="cellIs" dxfId="179" priority="67" operator="lessThan">
      <formula>0</formula>
    </cfRule>
    <cfRule type="cellIs" dxfId="178" priority="68" operator="greaterThan">
      <formula>0</formula>
    </cfRule>
  </conditionalFormatting>
  <conditionalFormatting sqref="G118:G121">
    <cfRule type="cellIs" dxfId="177" priority="65" operator="lessThan">
      <formula>0</formula>
    </cfRule>
    <cfRule type="cellIs" dxfId="176" priority="66" operator="greaterThan">
      <formula>0</formula>
    </cfRule>
  </conditionalFormatting>
  <conditionalFormatting sqref="G123:G126">
    <cfRule type="cellIs" dxfId="175" priority="63" operator="lessThan">
      <formula>0</formula>
    </cfRule>
    <cfRule type="cellIs" dxfId="174" priority="64" operator="greaterThan">
      <formula>0</formula>
    </cfRule>
  </conditionalFormatting>
  <conditionalFormatting sqref="G128:G131">
    <cfRule type="cellIs" dxfId="173" priority="61" operator="lessThan">
      <formula>0</formula>
    </cfRule>
    <cfRule type="cellIs" dxfId="172" priority="62" operator="greaterThan">
      <formula>0</formula>
    </cfRule>
  </conditionalFormatting>
  <conditionalFormatting sqref="G133:G136">
    <cfRule type="cellIs" dxfId="171" priority="59" operator="lessThan">
      <formula>0</formula>
    </cfRule>
    <cfRule type="cellIs" dxfId="170" priority="60" operator="greaterThan">
      <formula>0</formula>
    </cfRule>
  </conditionalFormatting>
  <conditionalFormatting sqref="G138:G141">
    <cfRule type="cellIs" dxfId="169" priority="57" operator="lessThan">
      <formula>0</formula>
    </cfRule>
    <cfRule type="cellIs" dxfId="168" priority="58" operator="greaterThan">
      <formula>0</formula>
    </cfRule>
  </conditionalFormatting>
  <conditionalFormatting sqref="G143:G146">
    <cfRule type="cellIs" dxfId="167" priority="55" operator="lessThan">
      <formula>0</formula>
    </cfRule>
    <cfRule type="cellIs" dxfId="166" priority="56" operator="greaterThan">
      <formula>0</formula>
    </cfRule>
  </conditionalFormatting>
  <conditionalFormatting sqref="S12:S267">
    <cfRule type="cellIs" dxfId="165" priority="53" operator="greaterThan">
      <formula>0</formula>
    </cfRule>
    <cfRule type="cellIs" dxfId="164" priority="54" operator="lessThan">
      <formula>0</formula>
    </cfRule>
  </conditionalFormatting>
  <conditionalFormatting sqref="S4">
    <cfRule type="cellIs" dxfId="163" priority="51" operator="greaterThan">
      <formula>0</formula>
    </cfRule>
    <cfRule type="cellIs" dxfId="162" priority="52" operator="lessThan">
      <formula>0</formula>
    </cfRule>
  </conditionalFormatting>
  <conditionalFormatting sqref="G3:G6">
    <cfRule type="cellIs" dxfId="161" priority="49" operator="lessThan">
      <formula>0</formula>
    </cfRule>
    <cfRule type="cellIs" dxfId="160" priority="50" operator="greaterThan">
      <formula>0</formula>
    </cfRule>
  </conditionalFormatting>
  <conditionalFormatting sqref="G148:G151">
    <cfRule type="cellIs" dxfId="159" priority="47" operator="lessThan">
      <formula>0</formula>
    </cfRule>
    <cfRule type="cellIs" dxfId="158" priority="48" operator="greaterThan">
      <formula>0</formula>
    </cfRule>
  </conditionalFormatting>
  <conditionalFormatting sqref="G153:G156">
    <cfRule type="cellIs" dxfId="157" priority="45" operator="lessThan">
      <formula>0</formula>
    </cfRule>
    <cfRule type="cellIs" dxfId="156" priority="46" operator="greaterThan">
      <formula>0</formula>
    </cfRule>
  </conditionalFormatting>
  <conditionalFormatting sqref="G158:G161">
    <cfRule type="cellIs" dxfId="155" priority="43" operator="lessThan">
      <formula>0</formula>
    </cfRule>
    <cfRule type="cellIs" dxfId="154" priority="44" operator="greaterThan">
      <formula>0</formula>
    </cfRule>
  </conditionalFormatting>
  <conditionalFormatting sqref="G163:G166">
    <cfRule type="cellIs" dxfId="153" priority="41" operator="lessThan">
      <formula>0</formula>
    </cfRule>
    <cfRule type="cellIs" dxfId="152" priority="42" operator="greaterThan">
      <formula>0</formula>
    </cfRule>
  </conditionalFormatting>
  <conditionalFormatting sqref="G168:G171">
    <cfRule type="cellIs" dxfId="151" priority="39" operator="lessThan">
      <formula>0</formula>
    </cfRule>
    <cfRule type="cellIs" dxfId="150" priority="40" operator="greaterThan">
      <formula>0</formula>
    </cfRule>
  </conditionalFormatting>
  <conditionalFormatting sqref="G173:G176">
    <cfRule type="cellIs" dxfId="149" priority="37" operator="lessThan">
      <formula>0</formula>
    </cfRule>
    <cfRule type="cellIs" dxfId="148" priority="38" operator="greaterThan">
      <formula>0</formula>
    </cfRule>
  </conditionalFormatting>
  <conditionalFormatting sqref="G178:G181">
    <cfRule type="cellIs" dxfId="147" priority="35" operator="lessThan">
      <formula>0</formula>
    </cfRule>
    <cfRule type="cellIs" dxfId="146" priority="36" operator="greaterThan">
      <formula>0</formula>
    </cfRule>
  </conditionalFormatting>
  <conditionalFormatting sqref="G183:G186">
    <cfRule type="cellIs" dxfId="145" priority="33" operator="lessThan">
      <formula>0</formula>
    </cfRule>
    <cfRule type="cellIs" dxfId="144" priority="34" operator="greaterThan">
      <formula>0</formula>
    </cfRule>
  </conditionalFormatting>
  <conditionalFormatting sqref="G188:G191">
    <cfRule type="cellIs" dxfId="143" priority="31" operator="lessThan">
      <formula>0</formula>
    </cfRule>
    <cfRule type="cellIs" dxfId="142" priority="32" operator="greaterThan">
      <formula>0</formula>
    </cfRule>
  </conditionalFormatting>
  <conditionalFormatting sqref="G193:G196">
    <cfRule type="cellIs" dxfId="141" priority="29" operator="lessThan">
      <formula>0</formula>
    </cfRule>
    <cfRule type="cellIs" dxfId="140" priority="30" operator="greaterThan">
      <formula>0</formula>
    </cfRule>
  </conditionalFormatting>
  <conditionalFormatting sqref="G198:G201">
    <cfRule type="cellIs" dxfId="139" priority="27" operator="lessThan">
      <formula>0</formula>
    </cfRule>
    <cfRule type="cellIs" dxfId="138" priority="28" operator="greaterThan">
      <formula>0</formula>
    </cfRule>
  </conditionalFormatting>
  <conditionalFormatting sqref="G203:G206">
    <cfRule type="cellIs" dxfId="137" priority="25" operator="lessThan">
      <formula>0</formula>
    </cfRule>
    <cfRule type="cellIs" dxfId="136" priority="26" operator="greaterThan">
      <formula>0</formula>
    </cfRule>
  </conditionalFormatting>
  <conditionalFormatting sqref="G208:G211">
    <cfRule type="cellIs" dxfId="135" priority="23" operator="lessThan">
      <formula>0</formula>
    </cfRule>
    <cfRule type="cellIs" dxfId="134" priority="24" operator="greaterThan">
      <formula>0</formula>
    </cfRule>
  </conditionalFormatting>
  <conditionalFormatting sqref="G213:G216">
    <cfRule type="cellIs" dxfId="133" priority="21" operator="lessThan">
      <formula>0</formula>
    </cfRule>
    <cfRule type="cellIs" dxfId="132" priority="22" operator="greaterThan">
      <formula>0</formula>
    </cfRule>
  </conditionalFormatting>
  <conditionalFormatting sqref="G218:G221">
    <cfRule type="cellIs" dxfId="131" priority="19" operator="lessThan">
      <formula>0</formula>
    </cfRule>
    <cfRule type="cellIs" dxfId="130" priority="20" operator="greaterThan">
      <formula>0</formula>
    </cfRule>
  </conditionalFormatting>
  <conditionalFormatting sqref="G223:G226">
    <cfRule type="cellIs" dxfId="129" priority="17" operator="lessThan">
      <formula>0</formula>
    </cfRule>
    <cfRule type="cellIs" dxfId="128" priority="18" operator="greaterThan">
      <formula>0</formula>
    </cfRule>
  </conditionalFormatting>
  <conditionalFormatting sqref="G228:G231">
    <cfRule type="cellIs" dxfId="127" priority="15" operator="lessThan">
      <formula>0</formula>
    </cfRule>
    <cfRule type="cellIs" dxfId="126" priority="16" operator="greaterThan">
      <formula>0</formula>
    </cfRule>
  </conditionalFormatting>
  <conditionalFormatting sqref="G233:G236">
    <cfRule type="cellIs" dxfId="125" priority="13" operator="lessThan">
      <formula>0</formula>
    </cfRule>
    <cfRule type="cellIs" dxfId="124" priority="14" operator="greaterThan">
      <formula>0</formula>
    </cfRule>
  </conditionalFormatting>
  <conditionalFormatting sqref="G238:G241">
    <cfRule type="cellIs" dxfId="123" priority="11" operator="lessThan">
      <formula>0</formula>
    </cfRule>
    <cfRule type="cellIs" dxfId="122" priority="12" operator="greaterThan">
      <formula>0</formula>
    </cfRule>
  </conditionalFormatting>
  <conditionalFormatting sqref="G243:G246">
    <cfRule type="cellIs" dxfId="121" priority="9" operator="lessThan">
      <formula>0</formula>
    </cfRule>
    <cfRule type="cellIs" dxfId="120" priority="10" operator="greaterThan">
      <formula>0</formula>
    </cfRule>
  </conditionalFormatting>
  <conditionalFormatting sqref="G248:G251">
    <cfRule type="cellIs" dxfId="119" priority="7" operator="lessThan">
      <formula>0</formula>
    </cfRule>
    <cfRule type="cellIs" dxfId="118" priority="8" operator="greaterThan">
      <formula>0</formula>
    </cfRule>
  </conditionalFormatting>
  <conditionalFormatting sqref="G253:G256">
    <cfRule type="cellIs" dxfId="117" priority="5" operator="lessThan">
      <formula>0</formula>
    </cfRule>
    <cfRule type="cellIs" dxfId="116" priority="6" operator="greaterThan">
      <formula>0</formula>
    </cfRule>
  </conditionalFormatting>
  <conditionalFormatting sqref="G258:G261">
    <cfRule type="cellIs" dxfId="115" priority="3" operator="lessThan">
      <formula>0</formula>
    </cfRule>
    <cfRule type="cellIs" dxfId="114" priority="4" operator="greaterThan">
      <formula>0</formula>
    </cfRule>
  </conditionalFormatting>
  <conditionalFormatting sqref="G263:G266">
    <cfRule type="cellIs" dxfId="113" priority="1" operator="lessThan">
      <formula>0</formula>
    </cfRule>
    <cfRule type="cellIs" dxfId="112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S267"/>
  <sheetViews>
    <sheetView zoomScale="60" zoomScaleNormal="60" workbookViewId="0">
      <pane ySplit="1" topLeftCell="A2" activePane="bottomLeft" state="frozen"/>
      <selection pane="bottomLeft" activeCell="R6" sqref="R6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8.08984375" bestFit="1" customWidth="1"/>
    <col min="9" max="9" width="10.36328125" bestFit="1" customWidth="1"/>
    <col min="10" max="10" width="11.453125" bestFit="1" customWidth="1"/>
    <col min="11" max="11" width="11.1796875" bestFit="1" customWidth="1"/>
    <col min="12" max="12" width="7.81640625" customWidth="1"/>
    <col min="13" max="13" width="3.90625" bestFit="1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30" customWidth="1"/>
  </cols>
  <sheetData>
    <row r="1" spans="1:19" ht="25" customHeight="1" thickBot="1">
      <c r="A1" s="7" t="s">
        <v>0</v>
      </c>
      <c r="B1" s="8" t="s">
        <v>3</v>
      </c>
      <c r="C1" s="14" t="s">
        <v>4</v>
      </c>
      <c r="D1" s="9" t="s">
        <v>1</v>
      </c>
      <c r="E1" s="9" t="s">
        <v>24</v>
      </c>
      <c r="F1" s="9" t="s">
        <v>24</v>
      </c>
      <c r="G1" s="9" t="s">
        <v>28</v>
      </c>
      <c r="H1" s="9" t="s">
        <v>29</v>
      </c>
      <c r="I1" s="9" t="s">
        <v>1</v>
      </c>
      <c r="J1" s="47" t="s">
        <v>17</v>
      </c>
      <c r="K1" s="49">
        <v>-0.3</v>
      </c>
      <c r="L1" s="10" t="s">
        <v>26</v>
      </c>
      <c r="M1" s="46">
        <v>0.05</v>
      </c>
      <c r="N1" s="9" t="s">
        <v>1</v>
      </c>
      <c r="O1" s="9" t="s">
        <v>1</v>
      </c>
      <c r="P1" s="10" t="s">
        <v>6</v>
      </c>
      <c r="Q1" s="10" t="s">
        <v>7</v>
      </c>
      <c r="R1" s="27" t="s">
        <v>2</v>
      </c>
      <c r="S1" s="92" t="s">
        <v>2</v>
      </c>
    </row>
    <row r="2" spans="1:19" ht="27.5" customHeight="1" thickBot="1">
      <c r="A2" s="7" t="s">
        <v>14</v>
      </c>
      <c r="B2" s="11" t="s">
        <v>8</v>
      </c>
      <c r="C2" s="45" t="s">
        <v>15</v>
      </c>
      <c r="D2" s="46" t="s">
        <v>16</v>
      </c>
      <c r="E2" s="12" t="s">
        <v>27</v>
      </c>
      <c r="F2" s="12" t="s">
        <v>27</v>
      </c>
      <c r="G2" s="12" t="s">
        <v>27</v>
      </c>
      <c r="H2" s="46" t="s">
        <v>30</v>
      </c>
      <c r="I2" s="46" t="s">
        <v>31</v>
      </c>
      <c r="J2" s="46" t="s">
        <v>18</v>
      </c>
      <c r="K2" s="50" t="s">
        <v>23</v>
      </c>
      <c r="L2" s="10" t="s">
        <v>25</v>
      </c>
      <c r="M2" s="10" t="s">
        <v>32</v>
      </c>
      <c r="N2" s="46" t="s">
        <v>19</v>
      </c>
      <c r="O2" s="46" t="s">
        <v>20</v>
      </c>
      <c r="P2" s="10" t="s">
        <v>21</v>
      </c>
      <c r="Q2" s="10" t="s">
        <v>22</v>
      </c>
      <c r="R2" s="27" t="s">
        <v>5</v>
      </c>
      <c r="S2" s="27" t="s">
        <v>34</v>
      </c>
    </row>
    <row r="3" spans="1:19" s="17" customFormat="1" ht="14">
      <c r="A3" s="1">
        <v>44612</v>
      </c>
      <c r="B3" s="18">
        <v>2000</v>
      </c>
      <c r="C3" s="48">
        <f>(B3*required_return)</f>
        <v>60</v>
      </c>
      <c r="D3" s="66">
        <f>B3+C3</f>
        <v>2060</v>
      </c>
      <c r="E3" s="15">
        <f>B3/2200</f>
        <v>0.90909090909090906</v>
      </c>
      <c r="F3" s="15">
        <f>E3</f>
        <v>0.90909090909090906</v>
      </c>
      <c r="G3" s="62">
        <f>(D3-B3)/F3</f>
        <v>66</v>
      </c>
      <c r="H3" s="67"/>
      <c r="I3" s="67"/>
      <c r="J3" s="66">
        <f>D3+H3-I3</f>
        <v>2060</v>
      </c>
      <c r="K3" s="68">
        <f>(0.7*B3)</f>
        <v>1400</v>
      </c>
      <c r="L3" s="63">
        <f>E3*50/B3</f>
        <v>2.2727272727272728E-2</v>
      </c>
      <c r="M3" s="16"/>
      <c r="N3" s="53"/>
      <c r="O3" s="16"/>
      <c r="P3" s="15"/>
      <c r="Q3" s="15">
        <f>B3+C3</f>
        <v>2060</v>
      </c>
      <c r="R3" s="28">
        <f>(Q3-B3)/B3</f>
        <v>0.03</v>
      </c>
      <c r="S3" s="39">
        <f>D3/B3-1</f>
        <v>3.0000000000000027E-2</v>
      </c>
    </row>
    <row r="4" spans="1:19" s="23" customFormat="1">
      <c r="A4" s="1">
        <f>A3+7</f>
        <v>44619</v>
      </c>
      <c r="B4" s="18">
        <f>J3+H3</f>
        <v>2060</v>
      </c>
      <c r="C4" s="48">
        <f>(B4*required_return)</f>
        <v>61.8</v>
      </c>
      <c r="D4" s="19">
        <f>B4+C4</f>
        <v>2121.8000000000002</v>
      </c>
      <c r="E4" s="15">
        <f>B4/2200</f>
        <v>0.9363636363636364</v>
      </c>
      <c r="F4" s="15">
        <f>E4</f>
        <v>0.9363636363636364</v>
      </c>
      <c r="G4" s="61">
        <f t="shared" ref="G4:G6" si="0">(D4-B4)/F4</f>
        <v>66.000000000000185</v>
      </c>
      <c r="H4" s="20"/>
      <c r="I4" s="20"/>
      <c r="J4" s="19">
        <f>D4+H4-I4</f>
        <v>2121.8000000000002</v>
      </c>
      <c r="K4" s="52">
        <f>(0.7*B4)</f>
        <v>1442</v>
      </c>
      <c r="L4" s="64">
        <f>E4*50/B4</f>
        <v>2.2727272727272728E-2</v>
      </c>
      <c r="M4" s="51"/>
      <c r="N4" s="54"/>
      <c r="O4" s="43"/>
      <c r="P4" s="19"/>
      <c r="Q4" s="15">
        <f>Q3+C4+H3</f>
        <v>2121.8000000000002</v>
      </c>
      <c r="R4" s="28">
        <f>(Q4-(B3+SUM(H3:H3)))/(B3+SUM(H3:H3))</f>
        <v>6.0900000000000093E-2</v>
      </c>
      <c r="S4" s="28">
        <f t="shared" ref="S4:S6" si="1">D4/B4-1</f>
        <v>3.0000000000000027E-2</v>
      </c>
    </row>
    <row r="5" spans="1:19" s="23" customFormat="1">
      <c r="A5" s="1">
        <f>A4+7</f>
        <v>44626</v>
      </c>
      <c r="B5" s="18">
        <f>D4+H4-O4</f>
        <v>2121.8000000000002</v>
      </c>
      <c r="C5" s="48">
        <f>(B5*required_return)</f>
        <v>63.654000000000003</v>
      </c>
      <c r="D5" s="19">
        <f>B5+C5</f>
        <v>2185.4540000000002</v>
      </c>
      <c r="E5" s="15">
        <f>B5/2200</f>
        <v>0.96445454545454556</v>
      </c>
      <c r="F5" s="15">
        <f>E5</f>
        <v>0.96445454545454556</v>
      </c>
      <c r="G5" s="61">
        <f t="shared" si="0"/>
        <v>65.999999999999986</v>
      </c>
      <c r="H5" s="20"/>
      <c r="I5" s="26"/>
      <c r="J5" s="19">
        <f>D5+H5-I5</f>
        <v>2185.4540000000002</v>
      </c>
      <c r="K5" s="52">
        <f>(0.7*B5)</f>
        <v>1485.26</v>
      </c>
      <c r="L5" s="64">
        <f t="shared" ref="L5:L6" si="2">E5*50/B5</f>
        <v>2.2727272727272728E-2</v>
      </c>
      <c r="M5" s="26"/>
      <c r="N5" s="20"/>
      <c r="O5" s="26"/>
      <c r="P5" s="19"/>
      <c r="Q5" s="15">
        <f>Q4+C5+H4</f>
        <v>2185.4540000000002</v>
      </c>
      <c r="R5" s="28">
        <f>(Q5-(B3+SUM(H3:H4)))/(B3+SUM(H3:H4))</f>
        <v>9.2727000000000087E-2</v>
      </c>
      <c r="S5" s="28">
        <f t="shared" si="1"/>
        <v>3.0000000000000027E-2</v>
      </c>
    </row>
    <row r="6" spans="1:19" s="23" customFormat="1" ht="15" thickBot="1">
      <c r="A6" s="1">
        <f>A5+7</f>
        <v>44633</v>
      </c>
      <c r="B6" s="18">
        <f>D5+H5-O5</f>
        <v>2185.4540000000002</v>
      </c>
      <c r="C6" s="48">
        <f>(B6*required_return)</f>
        <v>65.56362</v>
      </c>
      <c r="D6" s="19">
        <f>B6+C6</f>
        <v>2251.0176200000001</v>
      </c>
      <c r="E6" s="15">
        <f>B6/2200</f>
        <v>0.99338818181818189</v>
      </c>
      <c r="F6" s="15">
        <f>E6</f>
        <v>0.99338818181818189</v>
      </c>
      <c r="G6" s="61">
        <f t="shared" si="0"/>
        <v>65.999999999999901</v>
      </c>
      <c r="H6" s="20"/>
      <c r="I6" s="20"/>
      <c r="J6" s="19">
        <f>D6+H6-I6</f>
        <v>2251.0176200000001</v>
      </c>
      <c r="K6" s="52">
        <f>(0.7*B6)</f>
        <v>1529.8178</v>
      </c>
      <c r="L6" s="64">
        <f t="shared" si="2"/>
        <v>2.2727272727272724E-2</v>
      </c>
      <c r="M6" s="26"/>
      <c r="N6" s="20"/>
      <c r="O6" s="26"/>
      <c r="P6" s="19"/>
      <c r="Q6" s="15">
        <f>Q5+C6+H5</f>
        <v>2251.0176200000001</v>
      </c>
      <c r="R6" s="91">
        <f>(Q6-(B3+SUM(H3:H5)))/(B3+SUM(H3:H5))</f>
        <v>0.12550881000000003</v>
      </c>
      <c r="S6" s="28">
        <f t="shared" si="1"/>
        <v>3.0000000000000027E-2</v>
      </c>
    </row>
    <row r="7" spans="1:19" s="23" customFormat="1" ht="15" thickBot="1">
      <c r="A7" s="2"/>
      <c r="B7" s="3"/>
      <c r="C7" s="13"/>
      <c r="D7" s="4"/>
      <c r="E7" s="4"/>
      <c r="F7" s="4"/>
      <c r="G7" s="4"/>
      <c r="H7" s="4"/>
      <c r="I7" s="4"/>
      <c r="J7" s="4"/>
      <c r="K7" s="5"/>
      <c r="L7" s="4"/>
      <c r="M7" s="4"/>
      <c r="N7" s="4"/>
      <c r="O7" s="42"/>
      <c r="P7" s="4"/>
      <c r="Q7" s="4"/>
      <c r="R7" s="29"/>
      <c r="S7" s="29"/>
    </row>
    <row r="8" spans="1:19" s="23" customFormat="1">
      <c r="A8" s="87">
        <f>A6+7</f>
        <v>44640</v>
      </c>
      <c r="B8" s="88">
        <f>D6+H6-O6</f>
        <v>2251.0176200000001</v>
      </c>
      <c r="C8" s="48">
        <f>(B8*required_return)</f>
        <v>67.530528599999997</v>
      </c>
      <c r="D8" s="15">
        <f>B8+C8</f>
        <v>2318.5481485999999</v>
      </c>
      <c r="E8" s="15">
        <f>B8/2200</f>
        <v>1.0231898272727273</v>
      </c>
      <c r="F8" s="15">
        <f>E8</f>
        <v>1.0231898272727273</v>
      </c>
      <c r="G8" s="62">
        <f>(D8-B8)/F8</f>
        <v>65.999999999999801</v>
      </c>
      <c r="H8" s="20"/>
      <c r="I8" s="20"/>
      <c r="J8" s="15">
        <f>D8+H8-I8</f>
        <v>2318.5481485999999</v>
      </c>
      <c r="K8" s="52">
        <f>(0.7*B8)</f>
        <v>1575.7123340000001</v>
      </c>
      <c r="L8" s="64">
        <f>E8*50/B8</f>
        <v>2.2727272727272728E-2</v>
      </c>
      <c r="M8" s="51"/>
      <c r="N8" s="54"/>
      <c r="O8" s="43"/>
      <c r="P8" s="19"/>
      <c r="Q8" s="15">
        <f>Q6+C8+H6</f>
        <v>2318.5481485999999</v>
      </c>
      <c r="R8" s="28">
        <f>(Q8-(B3+SUM(H3:H6)))/(B3+SUM(H3:H6))</f>
        <v>0.15927407429999993</v>
      </c>
      <c r="S8" s="28">
        <f>D8/B8-1</f>
        <v>2.9999999999999805E-2</v>
      </c>
    </row>
    <row r="9" spans="1:19" s="23" customFormat="1">
      <c r="A9" s="1">
        <f>A8+7</f>
        <v>44647</v>
      </c>
      <c r="B9" s="18">
        <f>D8+H8-O8</f>
        <v>2318.5481485999999</v>
      </c>
      <c r="C9" s="48">
        <f>(B9*required_return)</f>
        <v>69.556444457999987</v>
      </c>
      <c r="D9" s="19">
        <f>B9+C9</f>
        <v>2388.1045930579999</v>
      </c>
      <c r="E9" s="15">
        <f>B9/2200</f>
        <v>1.0538855220909091</v>
      </c>
      <c r="F9" s="15">
        <f>E9</f>
        <v>1.0538855220909091</v>
      </c>
      <c r="G9" s="61">
        <f t="shared" ref="G9:G11" si="3">(D9-B9)/F9</f>
        <v>65.999999999999986</v>
      </c>
      <c r="H9" s="20"/>
      <c r="I9" s="20"/>
      <c r="J9" s="19">
        <f>D9+H9-I9</f>
        <v>2388.1045930579999</v>
      </c>
      <c r="K9" s="52">
        <f>(0.7*B9)</f>
        <v>1622.9837040199998</v>
      </c>
      <c r="L9" s="64">
        <f>E9*50/B9</f>
        <v>2.2727272727272731E-2</v>
      </c>
      <c r="M9" s="51"/>
      <c r="N9" s="54"/>
      <c r="O9" s="43"/>
      <c r="P9" s="19"/>
      <c r="Q9" s="15">
        <f>Q8+C9+H8</f>
        <v>2388.1045930579999</v>
      </c>
      <c r="R9" s="28">
        <f>(Q9-(B3+SUM(H3:H8)))/(B3+SUM(H3:H8))</f>
        <v>0.19405229652899994</v>
      </c>
      <c r="S9" s="28">
        <f t="shared" ref="S9:S11" si="4">D9/B9-1</f>
        <v>3.0000000000000027E-2</v>
      </c>
    </row>
    <row r="10" spans="1:19" s="23" customFormat="1">
      <c r="A10" s="1">
        <f>A9+7</f>
        <v>44654</v>
      </c>
      <c r="B10" s="18">
        <f>D9+H9-O9</f>
        <v>2388.1045930579999</v>
      </c>
      <c r="C10" s="48">
        <f>(B10*required_return)</f>
        <v>71.643137791739989</v>
      </c>
      <c r="D10" s="19">
        <f>B10+C10</f>
        <v>2459.74773084974</v>
      </c>
      <c r="E10" s="15">
        <f>B10/2200</f>
        <v>1.0855020877536363</v>
      </c>
      <c r="F10" s="15">
        <f>E10</f>
        <v>1.0855020877536363</v>
      </c>
      <c r="G10" s="61">
        <f t="shared" si="3"/>
        <v>66.000000000000156</v>
      </c>
      <c r="H10" s="20"/>
      <c r="I10" s="20"/>
      <c r="J10" s="19">
        <f>D10+H10-I10</f>
        <v>2459.74773084974</v>
      </c>
      <c r="K10" s="52">
        <f>(0.7*B10)</f>
        <v>1671.6732151405997</v>
      </c>
      <c r="L10" s="64">
        <f t="shared" ref="L10:L11" si="5">E10*50/B10</f>
        <v>2.2727272727272728E-2</v>
      </c>
      <c r="M10" s="51"/>
      <c r="N10" s="54"/>
      <c r="O10" s="43"/>
      <c r="P10" s="19"/>
      <c r="Q10" s="15">
        <f>Q9+C10+H9</f>
        <v>2459.74773084974</v>
      </c>
      <c r="R10" s="28">
        <f>(Q10-(B3+SUM(H3:H9)))/(B3+SUM(H3:H9))</f>
        <v>0.22987386542487001</v>
      </c>
      <c r="S10" s="28">
        <f t="shared" si="4"/>
        <v>3.0000000000000027E-2</v>
      </c>
    </row>
    <row r="11" spans="1:19" s="23" customFormat="1" ht="15" thickBot="1">
      <c r="A11" s="1">
        <f>A10+7</f>
        <v>44661</v>
      </c>
      <c r="B11" s="18">
        <f>D10+H10-O10</f>
        <v>2459.74773084974</v>
      </c>
      <c r="C11" s="48">
        <f>(B11*required_return)</f>
        <v>73.792431925492195</v>
      </c>
      <c r="D11" s="19">
        <f>B11+C11</f>
        <v>2533.5401627752321</v>
      </c>
      <c r="E11" s="15">
        <f>B11/2200</f>
        <v>1.1180671503862454</v>
      </c>
      <c r="F11" s="15">
        <f>E11</f>
        <v>1.1180671503862454</v>
      </c>
      <c r="G11" s="61">
        <f t="shared" si="3"/>
        <v>65.999999999999929</v>
      </c>
      <c r="H11" s="20"/>
      <c r="I11" s="20"/>
      <c r="J11" s="19">
        <f>D11+H11-I11</f>
        <v>2533.5401627752321</v>
      </c>
      <c r="K11" s="52">
        <f>(0.7*B11)</f>
        <v>1721.823411594818</v>
      </c>
      <c r="L11" s="64">
        <f t="shared" si="5"/>
        <v>2.2727272727272724E-2</v>
      </c>
      <c r="M11" s="51"/>
      <c r="N11" s="54"/>
      <c r="O11" s="43"/>
      <c r="P11" s="19"/>
      <c r="Q11" s="15">
        <f>Q10+C11+H10</f>
        <v>2533.5401627752321</v>
      </c>
      <c r="R11" s="28">
        <f>(Q11-(B3+SUM(H3:H10)))/(B3+SUM(H3:H10))</f>
        <v>0.2667700813876161</v>
      </c>
      <c r="S11" s="28">
        <f t="shared" si="4"/>
        <v>3.0000000000000027E-2</v>
      </c>
    </row>
    <row r="12" spans="1:19" s="23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5"/>
      <c r="L12" s="4"/>
      <c r="M12" s="4"/>
      <c r="N12" s="4"/>
      <c r="O12" s="42"/>
      <c r="P12" s="4"/>
      <c r="Q12" s="4"/>
      <c r="R12" s="29"/>
      <c r="S12" s="29"/>
    </row>
    <row r="13" spans="1:19" s="23" customFormat="1">
      <c r="A13" s="1">
        <f>A11+7</f>
        <v>44668</v>
      </c>
      <c r="B13" s="18">
        <f>D11+H11-O11</f>
        <v>2533.5401627752321</v>
      </c>
      <c r="C13" s="48">
        <f>(B13*required_return)</f>
        <v>76.006204883256956</v>
      </c>
      <c r="D13" s="15">
        <f>B13+C13</f>
        <v>2609.5463676584891</v>
      </c>
      <c r="E13" s="15">
        <f>B13/2200</f>
        <v>1.1516091648978328</v>
      </c>
      <c r="F13" s="15">
        <f>E13</f>
        <v>1.1516091648978328</v>
      </c>
      <c r="G13" s="62">
        <f>(D13-B13)/F13</f>
        <v>65.999999999999972</v>
      </c>
      <c r="H13" s="22"/>
      <c r="I13" s="22"/>
      <c r="J13" s="19">
        <f>D13+H13-I13</f>
        <v>2609.5463676584891</v>
      </c>
      <c r="K13" s="52">
        <f>(0.7*B13)</f>
        <v>1773.4781139426625</v>
      </c>
      <c r="L13" s="64">
        <f>E13*50/B13</f>
        <v>2.2727272727272728E-2</v>
      </c>
      <c r="M13" s="51"/>
      <c r="N13" s="54"/>
      <c r="O13" s="43"/>
      <c r="P13" s="19"/>
      <c r="Q13" s="15">
        <f>Q11+C13+H11</f>
        <v>2609.5463676584891</v>
      </c>
      <c r="R13" s="28">
        <f>(Q13-(B3+SUM(H3:H11)))/(B3+SUM(H3:H11))</f>
        <v>0.30477318382924456</v>
      </c>
      <c r="S13" s="28">
        <f>D13/B13-1</f>
        <v>3.0000000000000027E-2</v>
      </c>
    </row>
    <row r="14" spans="1:19" s="23" customFormat="1">
      <c r="A14" s="1">
        <f>A13+7</f>
        <v>44675</v>
      </c>
      <c r="B14" s="18">
        <f>D13+H13-O13</f>
        <v>2609.5463676584891</v>
      </c>
      <c r="C14" s="48">
        <f>(B14*required_return)</f>
        <v>78.286391029754668</v>
      </c>
      <c r="D14" s="19">
        <f>B14+C14</f>
        <v>2687.8327586882438</v>
      </c>
      <c r="E14" s="15">
        <f>B14/2200</f>
        <v>1.1861574398447678</v>
      </c>
      <c r="F14" s="15">
        <f>E14</f>
        <v>1.1861574398447678</v>
      </c>
      <c r="G14" s="61">
        <f t="shared" ref="G14:G16" si="6">(D14-B14)/F14</f>
        <v>65.999999999999986</v>
      </c>
      <c r="H14" s="20"/>
      <c r="I14" s="20"/>
      <c r="J14" s="19">
        <f>D14+H14-I14</f>
        <v>2687.8327586882438</v>
      </c>
      <c r="K14" s="52">
        <f>(0.7*B14)</f>
        <v>1826.6824573609422</v>
      </c>
      <c r="L14" s="64">
        <f>E14*50/B14</f>
        <v>2.2727272727272728E-2</v>
      </c>
      <c r="M14" s="51"/>
      <c r="N14" s="54"/>
      <c r="O14" s="43"/>
      <c r="P14" s="19"/>
      <c r="Q14" s="15">
        <f>Q13+C14+H13</f>
        <v>2687.8327586882438</v>
      </c>
      <c r="R14" s="28">
        <f>(Q14-(B3+SUM(H3:H13)))/(B3+SUM(H3:H13))</f>
        <v>0.34391637934412189</v>
      </c>
      <c r="S14" s="28">
        <f t="shared" ref="S14:S16" si="7">D14/B14-1</f>
        <v>3.0000000000000027E-2</v>
      </c>
    </row>
    <row r="15" spans="1:19" s="23" customFormat="1">
      <c r="A15" s="1">
        <f>A14+7</f>
        <v>44682</v>
      </c>
      <c r="B15" s="18">
        <f>D14+H14-O14</f>
        <v>2687.8327586882438</v>
      </c>
      <c r="C15" s="48">
        <f>(B15*required_return)</f>
        <v>80.634982760647304</v>
      </c>
      <c r="D15" s="19">
        <f>B15+C15</f>
        <v>2768.467741448891</v>
      </c>
      <c r="E15" s="15">
        <f>B15/2200</f>
        <v>1.2217421630401109</v>
      </c>
      <c r="F15" s="15">
        <f>E15</f>
        <v>1.2217421630401109</v>
      </c>
      <c r="G15" s="61">
        <f t="shared" si="6"/>
        <v>65.999999999999972</v>
      </c>
      <c r="H15" s="20"/>
      <c r="I15" s="20"/>
      <c r="J15" s="19">
        <f>D15+H15-I15</f>
        <v>2768.467741448891</v>
      </c>
      <c r="K15" s="52">
        <f>(0.7*B15)</f>
        <v>1881.4829310817704</v>
      </c>
      <c r="L15" s="64">
        <f t="shared" ref="L15:L16" si="8">E15*50/B15</f>
        <v>2.2727272727272728E-2</v>
      </c>
      <c r="M15" s="51"/>
      <c r="N15" s="54"/>
      <c r="O15" s="43"/>
      <c r="P15" s="19"/>
      <c r="Q15" s="15">
        <f>Q14+C15+H14</f>
        <v>2768.467741448891</v>
      </c>
      <c r="R15" s="28">
        <f>(Q15-(B3+SUM(H3:H14)))/(B3+SUM(H3:H14))</f>
        <v>0.38423387072444554</v>
      </c>
      <c r="S15" s="28">
        <f t="shared" si="7"/>
        <v>3.0000000000000027E-2</v>
      </c>
    </row>
    <row r="16" spans="1:19" s="23" customFormat="1" ht="15" thickBot="1">
      <c r="A16" s="1">
        <f>A15+7</f>
        <v>44689</v>
      </c>
      <c r="B16" s="18">
        <f>D15+H15-O15</f>
        <v>2768.467741448891</v>
      </c>
      <c r="C16" s="48">
        <f>(B16*required_return)</f>
        <v>83.054032243466722</v>
      </c>
      <c r="D16" s="19">
        <f>B16+C16</f>
        <v>2851.5217736923578</v>
      </c>
      <c r="E16" s="15">
        <f>B16/2200</f>
        <v>1.2583944279313142</v>
      </c>
      <c r="F16" s="15">
        <f>E16</f>
        <v>1.2583944279313142</v>
      </c>
      <c r="G16" s="61">
        <f t="shared" si="6"/>
        <v>66</v>
      </c>
      <c r="H16" s="20"/>
      <c r="I16" s="20"/>
      <c r="J16" s="19">
        <f>D16+H16-I16</f>
        <v>2851.5217736923578</v>
      </c>
      <c r="K16" s="52">
        <f>(0.7*B16)</f>
        <v>1937.9274190142237</v>
      </c>
      <c r="L16" s="64">
        <f t="shared" si="8"/>
        <v>2.2727272727272728E-2</v>
      </c>
      <c r="M16" s="51"/>
      <c r="N16" s="54"/>
      <c r="O16" s="43"/>
      <c r="P16" s="19"/>
      <c r="Q16" s="15">
        <f>Q15+C16+H15</f>
        <v>2851.5217736923578</v>
      </c>
      <c r="R16" s="28">
        <f>(Q16-(B3+SUM(H3:H15)))/(B3+SUM(H3:H15))</f>
        <v>0.42576088684617891</v>
      </c>
      <c r="S16" s="28">
        <f t="shared" si="7"/>
        <v>3.0000000000000027E-2</v>
      </c>
    </row>
    <row r="17" spans="1:19" s="23" customFormat="1" ht="15" thickBot="1">
      <c r="A17" s="2"/>
      <c r="B17" s="3"/>
      <c r="C17" s="13"/>
      <c r="D17" s="4"/>
      <c r="E17" s="4"/>
      <c r="F17" s="4"/>
      <c r="G17" s="4"/>
      <c r="H17" s="4"/>
      <c r="I17" s="4"/>
      <c r="J17" s="4"/>
      <c r="K17" s="5"/>
      <c r="L17" s="4"/>
      <c r="M17" s="4"/>
      <c r="N17" s="4"/>
      <c r="O17" s="42"/>
      <c r="P17" s="4"/>
      <c r="Q17" s="4"/>
      <c r="R17" s="29"/>
      <c r="S17" s="29"/>
    </row>
    <row r="18" spans="1:19" s="23" customFormat="1">
      <c r="A18" s="1">
        <f>A16+7</f>
        <v>44696</v>
      </c>
      <c r="B18" s="18">
        <f>D16+H16-O16</f>
        <v>2851.5217736923578</v>
      </c>
      <c r="C18" s="48">
        <f>(B18*required_return)</f>
        <v>85.545653210770723</v>
      </c>
      <c r="D18" s="15">
        <f>B18+C18</f>
        <v>2937.0674269031283</v>
      </c>
      <c r="E18" s="15">
        <f>B18/2200</f>
        <v>1.2961462607692535</v>
      </c>
      <c r="F18" s="15">
        <f>E18</f>
        <v>1.2961462607692535</v>
      </c>
      <c r="G18" s="62">
        <f>(D18-B18)/F18</f>
        <v>65.999999999999844</v>
      </c>
      <c r="H18" s="20"/>
      <c r="I18" s="20"/>
      <c r="J18" s="15">
        <f>D18+H18-I18</f>
        <v>2937.0674269031283</v>
      </c>
      <c r="K18" s="52">
        <f>(0.7*B18)</f>
        <v>1996.0652415846503</v>
      </c>
      <c r="L18" s="64">
        <f>E18*50/B18</f>
        <v>2.2727272727272728E-2</v>
      </c>
      <c r="M18" s="51"/>
      <c r="N18" s="54"/>
      <c r="O18" s="43"/>
      <c r="P18" s="19"/>
      <c r="Q18" s="15">
        <f>Q16+C18+H16</f>
        <v>2937.0674269031283</v>
      </c>
      <c r="R18" s="28">
        <f>(Q18-(B3+SUM(H3:H16)))/(B3+SUM(H3:H16))</f>
        <v>0.46853371345156414</v>
      </c>
      <c r="S18" s="28">
        <f>D18/B18-1</f>
        <v>3.0000000000000027E-2</v>
      </c>
    </row>
    <row r="19" spans="1:19" s="23" customFormat="1">
      <c r="A19" s="1">
        <f>A18+7</f>
        <v>44703</v>
      </c>
      <c r="B19" s="18">
        <f>D18+H18-O18</f>
        <v>2937.0674269031283</v>
      </c>
      <c r="C19" s="48">
        <f>(B19*required_return)</f>
        <v>88.112022807093851</v>
      </c>
      <c r="D19" s="19">
        <f>B19+C19</f>
        <v>3025.1794497102223</v>
      </c>
      <c r="E19" s="15">
        <f>B19/2200</f>
        <v>1.3350306485923311</v>
      </c>
      <c r="F19" s="15">
        <f>E19</f>
        <v>1.3350306485923311</v>
      </c>
      <c r="G19" s="61">
        <f t="shared" ref="G19:G21" si="9">(D19-B19)/F19</f>
        <v>66.000000000000142</v>
      </c>
      <c r="H19" s="20"/>
      <c r="I19" s="20"/>
      <c r="J19" s="19">
        <f>D19+H19-I19</f>
        <v>3025.1794497102223</v>
      </c>
      <c r="K19" s="52">
        <f>(0.7*B19)</f>
        <v>2055.9471988321898</v>
      </c>
      <c r="L19" s="64">
        <f>E19*50/B19</f>
        <v>2.2727272727272731E-2</v>
      </c>
      <c r="M19" s="51"/>
      <c r="N19" s="54"/>
      <c r="O19" s="43"/>
      <c r="P19" s="19"/>
      <c r="Q19" s="15">
        <f>Q18+C19+H18</f>
        <v>3025.1794497102223</v>
      </c>
      <c r="R19" s="28">
        <f>(Q19-(B3+SUM(H3:H18)))/(B3+SUM(H3:H18))</f>
        <v>0.51258972485511112</v>
      </c>
      <c r="S19" s="28">
        <f t="shared" ref="S19:S21" si="10">D19/B19-1</f>
        <v>3.0000000000000027E-2</v>
      </c>
    </row>
    <row r="20" spans="1:19" s="23" customFormat="1">
      <c r="A20" s="1">
        <f>A19+7</f>
        <v>44710</v>
      </c>
      <c r="B20" s="18">
        <f>D19+H19-O19</f>
        <v>3025.1794497102223</v>
      </c>
      <c r="C20" s="48">
        <f>(B20*required_return)</f>
        <v>90.755383491306674</v>
      </c>
      <c r="D20" s="19">
        <f>B20+C20</f>
        <v>3115.9348332015288</v>
      </c>
      <c r="E20" s="15">
        <f>B20/2200</f>
        <v>1.375081568050101</v>
      </c>
      <c r="F20" s="15">
        <f>E20</f>
        <v>1.375081568050101</v>
      </c>
      <c r="G20" s="61">
        <f t="shared" si="9"/>
        <v>65.999999999999858</v>
      </c>
      <c r="H20" s="20"/>
      <c r="I20" s="20"/>
      <c r="J20" s="19">
        <f>D20+H20-I20</f>
        <v>3115.9348332015288</v>
      </c>
      <c r="K20" s="52">
        <f>(0.7*B20)</f>
        <v>2117.6256147971553</v>
      </c>
      <c r="L20" s="64">
        <f t="shared" ref="L20:L21" si="11">E20*50/B20</f>
        <v>2.2727272727272724E-2</v>
      </c>
      <c r="M20" s="51"/>
      <c r="N20" s="54"/>
      <c r="O20" s="43"/>
      <c r="P20" s="19"/>
      <c r="Q20" s="15">
        <f>Q19+C20+H19</f>
        <v>3115.9348332015288</v>
      </c>
      <c r="R20" s="28">
        <f>(Q20-(B3+SUM(H3:H19)))/(B3+SUM(H3:H19))</f>
        <v>0.55796741660076443</v>
      </c>
      <c r="S20" s="28">
        <f t="shared" si="10"/>
        <v>3.0000000000000027E-2</v>
      </c>
    </row>
    <row r="21" spans="1:19" s="23" customFormat="1" ht="15" thickBot="1">
      <c r="A21" s="1">
        <f>A20+7</f>
        <v>44717</v>
      </c>
      <c r="B21" s="18">
        <f>D20+H20-O20</f>
        <v>3115.9348332015288</v>
      </c>
      <c r="C21" s="48">
        <f>(B21*required_return)</f>
        <v>93.478044996045867</v>
      </c>
      <c r="D21" s="19">
        <f>B21+C21</f>
        <v>3209.4128781975746</v>
      </c>
      <c r="E21" s="15">
        <f>B21/2200</f>
        <v>1.4163340150916039</v>
      </c>
      <c r="F21" s="15">
        <f>E21</f>
        <v>1.4163340150916039</v>
      </c>
      <c r="G21" s="61">
        <f t="shared" si="9"/>
        <v>65.999999999999957</v>
      </c>
      <c r="H21" s="20"/>
      <c r="I21" s="20"/>
      <c r="J21" s="19">
        <f>D21+H21-I21</f>
        <v>3209.4128781975746</v>
      </c>
      <c r="K21" s="52">
        <f>(0.7*B21)</f>
        <v>2181.1543832410698</v>
      </c>
      <c r="L21" s="64">
        <f t="shared" si="11"/>
        <v>2.2727272727272724E-2</v>
      </c>
      <c r="M21" s="51"/>
      <c r="N21" s="54"/>
      <c r="O21" s="43"/>
      <c r="P21" s="19"/>
      <c r="Q21" s="15">
        <f>Q20+C21+H20</f>
        <v>3209.4128781975746</v>
      </c>
      <c r="R21" s="28">
        <f>(Q21-(B3+SUM(H3:H20)))/(B3+SUM(H3:H20))</f>
        <v>0.6047064390987873</v>
      </c>
      <c r="S21" s="28">
        <f t="shared" si="10"/>
        <v>3.0000000000000027E-2</v>
      </c>
    </row>
    <row r="22" spans="1:19" s="23" customFormat="1" ht="15" thickBot="1">
      <c r="A22" s="2"/>
      <c r="B22" s="3"/>
      <c r="C22" s="13"/>
      <c r="D22" s="4"/>
      <c r="E22" s="4"/>
      <c r="F22" s="4"/>
      <c r="G22" s="4"/>
      <c r="H22" s="4"/>
      <c r="I22" s="4"/>
      <c r="J22" s="4"/>
      <c r="K22" s="5"/>
      <c r="L22" s="4"/>
      <c r="M22" s="4"/>
      <c r="N22" s="4"/>
      <c r="O22" s="42"/>
      <c r="P22" s="4"/>
      <c r="Q22" s="4"/>
      <c r="R22" s="29"/>
      <c r="S22" s="29"/>
    </row>
    <row r="23" spans="1:19" s="23" customFormat="1">
      <c r="A23" s="1">
        <f>A21+7</f>
        <v>44724</v>
      </c>
      <c r="B23" s="18">
        <f>D21+H21-O21</f>
        <v>3209.4128781975746</v>
      </c>
      <c r="C23" s="48">
        <f>(B23*required_return)</f>
        <v>96.282386345927236</v>
      </c>
      <c r="D23" s="15">
        <f>B23+C23</f>
        <v>3305.6952645435017</v>
      </c>
      <c r="E23" s="15">
        <f>B23/2200</f>
        <v>1.458824035544352</v>
      </c>
      <c r="F23" s="15">
        <f>E23</f>
        <v>1.458824035544352</v>
      </c>
      <c r="G23" s="62">
        <f>(D23-B23)/F23</f>
        <v>65.999999999999901</v>
      </c>
      <c r="H23" s="20"/>
      <c r="I23" s="20"/>
      <c r="J23" s="15">
        <f>D23+H23-I23</f>
        <v>3305.6952645435017</v>
      </c>
      <c r="K23" s="52">
        <f>(0.7*B23)</f>
        <v>2246.589014738302</v>
      </c>
      <c r="L23" s="64">
        <f>E23*50/B23</f>
        <v>2.2727272727272724E-2</v>
      </c>
      <c r="M23" s="51"/>
      <c r="N23" s="54"/>
      <c r="O23" s="43"/>
      <c r="P23" s="19"/>
      <c r="Q23" s="15">
        <f>Q21+C23+H21</f>
        <v>3305.6952645435017</v>
      </c>
      <c r="R23" s="28">
        <f>(Q23-(B3+SUM(H3:H21)))/(B3+SUM(H3:H21))</f>
        <v>0.6528476322717508</v>
      </c>
      <c r="S23" s="28">
        <f>D23/B23-1</f>
        <v>3.0000000000000027E-2</v>
      </c>
    </row>
    <row r="24" spans="1:19" s="23" customFormat="1">
      <c r="A24" s="1">
        <f>A23+7</f>
        <v>44731</v>
      </c>
      <c r="B24" s="18">
        <f>D23+H23-O23</f>
        <v>3305.6952645435017</v>
      </c>
      <c r="C24" s="48">
        <f>(B24*required_return)</f>
        <v>99.170857936305055</v>
      </c>
      <c r="D24" s="19">
        <f>B24+C24</f>
        <v>3404.8661224798066</v>
      </c>
      <c r="E24" s="15">
        <f>B24/2200</f>
        <v>1.5025887566106826</v>
      </c>
      <c r="F24" s="15">
        <f>E24</f>
        <v>1.5025887566106826</v>
      </c>
      <c r="G24" s="61">
        <f t="shared" ref="G24:G26" si="12">(D24-B24)/F24</f>
        <v>65.999999999999872</v>
      </c>
      <c r="H24" s="20"/>
      <c r="I24" s="20"/>
      <c r="J24" s="19">
        <f>D24+H24-I24</f>
        <v>3404.8661224798066</v>
      </c>
      <c r="K24" s="52">
        <f>(0.7*B24)</f>
        <v>2313.9866851804509</v>
      </c>
      <c r="L24" s="64">
        <f>E24*50/B24</f>
        <v>2.2727272727272728E-2</v>
      </c>
      <c r="M24" s="51"/>
      <c r="N24" s="54"/>
      <c r="O24" s="43"/>
      <c r="P24" s="19"/>
      <c r="Q24" s="15">
        <f>Q23+C24+H23</f>
        <v>3404.8661224798066</v>
      </c>
      <c r="R24" s="28">
        <f>(Q24-(B3+SUM(H3:H23)))/(B3+SUM(H3:H23))</f>
        <v>0.70243306123990323</v>
      </c>
      <c r="S24" s="28">
        <f t="shared" ref="S24:S26" si="13">D24/B24-1</f>
        <v>3.0000000000000027E-2</v>
      </c>
    </row>
    <row r="25" spans="1:19" s="23" customFormat="1">
      <c r="A25" s="1">
        <f>A24+7</f>
        <v>44738</v>
      </c>
      <c r="B25" s="18">
        <f>D24+H24-O24</f>
        <v>3404.8661224798066</v>
      </c>
      <c r="C25" s="48">
        <f>(B25*required_return)</f>
        <v>102.14598367439419</v>
      </c>
      <c r="D25" s="19">
        <f>B25+C25</f>
        <v>3507.0121061542009</v>
      </c>
      <c r="E25" s="15">
        <f>B25/2200</f>
        <v>1.5476664193090031</v>
      </c>
      <c r="F25" s="15">
        <f>E25</f>
        <v>1.5476664193090031</v>
      </c>
      <c r="G25" s="61">
        <f t="shared" si="12"/>
        <v>66.000000000000071</v>
      </c>
      <c r="H25" s="22"/>
      <c r="I25" s="22"/>
      <c r="J25" s="19">
        <f>D25+H25-I25</f>
        <v>3507.0121061542009</v>
      </c>
      <c r="K25" s="52">
        <f>(0.7*B25)</f>
        <v>2383.4062857358645</v>
      </c>
      <c r="L25" s="64">
        <f t="shared" ref="L25:L26" si="14">E25*50/B25</f>
        <v>2.2727272727272728E-2</v>
      </c>
      <c r="M25" s="51"/>
      <c r="N25" s="54"/>
      <c r="O25" s="21"/>
      <c r="P25" s="19"/>
      <c r="Q25" s="15">
        <f>Q24+C25+H24</f>
        <v>3507.0121061542009</v>
      </c>
      <c r="R25" s="28">
        <f>(Q25-(B3+SUM(H3:H24)))/(B3+SUM(H3:H24))</f>
        <v>0.75350605307710039</v>
      </c>
      <c r="S25" s="28">
        <f t="shared" si="13"/>
        <v>3.0000000000000027E-2</v>
      </c>
    </row>
    <row r="26" spans="1:19" s="23" customFormat="1" ht="15" thickBot="1">
      <c r="A26" s="1">
        <f>A25+7</f>
        <v>44745</v>
      </c>
      <c r="B26" s="18">
        <f>D25+H25-O25</f>
        <v>3507.0121061542009</v>
      </c>
      <c r="C26" s="48">
        <f>(B26*required_return)</f>
        <v>105.21036318462602</v>
      </c>
      <c r="D26" s="19">
        <f>B26+C26</f>
        <v>3612.2224693388271</v>
      </c>
      <c r="E26" s="15">
        <f>B26/2200</f>
        <v>1.5940964118882732</v>
      </c>
      <c r="F26" s="15">
        <f>E26</f>
        <v>1.5940964118882732</v>
      </c>
      <c r="G26" s="61">
        <f t="shared" si="12"/>
        <v>66.000000000000114</v>
      </c>
      <c r="H26" s="22"/>
      <c r="I26" s="22"/>
      <c r="J26" s="19">
        <f>D26+H26-I26</f>
        <v>3612.2224693388271</v>
      </c>
      <c r="K26" s="52">
        <f>(0.7*B26)</f>
        <v>2454.9084743079407</v>
      </c>
      <c r="L26" s="64">
        <f t="shared" si="14"/>
        <v>2.2727272727272728E-2</v>
      </c>
      <c r="M26" s="51"/>
      <c r="N26" s="54"/>
      <c r="O26" s="21"/>
      <c r="P26" s="19"/>
      <c r="Q26" s="15">
        <f>Q25+C26+H25</f>
        <v>3612.2224693388271</v>
      </c>
      <c r="R26" s="28">
        <f>(Q26-(B3+SUM(H3:H25)))/(B3+SUM(H3:H25))</f>
        <v>0.80611123466941348</v>
      </c>
      <c r="S26" s="28">
        <f t="shared" si="13"/>
        <v>3.0000000000000027E-2</v>
      </c>
    </row>
    <row r="27" spans="1:19" s="23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5"/>
      <c r="L27" s="4"/>
      <c r="M27" s="4"/>
      <c r="N27" s="4"/>
      <c r="O27" s="4"/>
      <c r="P27" s="4"/>
      <c r="Q27" s="4"/>
      <c r="R27" s="29"/>
      <c r="S27" s="29"/>
    </row>
    <row r="28" spans="1:19" s="23" customFormat="1">
      <c r="A28" s="1">
        <f>A26+7</f>
        <v>44752</v>
      </c>
      <c r="B28" s="18">
        <f>D26+H26-O26</f>
        <v>3612.2224693388271</v>
      </c>
      <c r="C28" s="48">
        <f>(B28*required_return)</f>
        <v>108.36667408016481</v>
      </c>
      <c r="D28" s="15">
        <f>B28+C28</f>
        <v>3720.5891434189921</v>
      </c>
      <c r="E28" s="15">
        <f>B28/2200</f>
        <v>1.6419193042449214</v>
      </c>
      <c r="F28" s="15">
        <f>E28</f>
        <v>1.6419193042449214</v>
      </c>
      <c r="G28" s="62">
        <f>(D28-B28)/F28</f>
        <v>66.000000000000128</v>
      </c>
      <c r="H28" s="22"/>
      <c r="I28" s="22"/>
      <c r="J28" s="15">
        <f>D28+H28-I28</f>
        <v>3720.5891434189921</v>
      </c>
      <c r="K28" s="52">
        <f>(0.7*B28)</f>
        <v>2528.5557285371788</v>
      </c>
      <c r="L28" s="64">
        <f>E28*50/B28</f>
        <v>2.2727272727272728E-2</v>
      </c>
      <c r="M28" s="51"/>
      <c r="N28" s="54"/>
      <c r="O28" s="21"/>
      <c r="P28" s="19"/>
      <c r="Q28" s="15">
        <f>Q26+C28+H26</f>
        <v>3720.5891434189921</v>
      </c>
      <c r="R28" s="28">
        <f>(Q28-(B3+SUM(H3:H26)))/(B3+SUM(H3:H26))</f>
        <v>0.86029457170949608</v>
      </c>
      <c r="S28" s="28">
        <f>D28/B28-1</f>
        <v>3.0000000000000027E-2</v>
      </c>
    </row>
    <row r="29" spans="1:19" s="23" customFormat="1">
      <c r="A29" s="1">
        <f>A28+7</f>
        <v>44759</v>
      </c>
      <c r="B29" s="18">
        <f>D28+H28-O28</f>
        <v>3720.5891434189921</v>
      </c>
      <c r="C29" s="48">
        <f>(B29*required_return)</f>
        <v>111.61767430256975</v>
      </c>
      <c r="D29" s="19">
        <f>B29+C29</f>
        <v>3832.2068177215619</v>
      </c>
      <c r="E29" s="15">
        <f>B29/2200</f>
        <v>1.6911768833722691</v>
      </c>
      <c r="F29" s="15">
        <f>E29</f>
        <v>1.6911768833722691</v>
      </c>
      <c r="G29" s="61">
        <f t="shared" ref="G29:G31" si="15">(D29-B29)/F29</f>
        <v>66.000000000000057</v>
      </c>
      <c r="H29" s="22"/>
      <c r="I29" s="22"/>
      <c r="J29" s="19">
        <f>D29+H29-I29</f>
        <v>3832.2068177215619</v>
      </c>
      <c r="K29" s="52">
        <f>(0.7*B29)</f>
        <v>2604.4124003932943</v>
      </c>
      <c r="L29" s="64">
        <f>E29*50/B29</f>
        <v>2.2727272727272728E-2</v>
      </c>
      <c r="M29" s="51"/>
      <c r="N29" s="54"/>
      <c r="O29" s="21"/>
      <c r="P29" s="19"/>
      <c r="Q29" s="15">
        <f>Q28+C29+H28</f>
        <v>3832.2068177215619</v>
      </c>
      <c r="R29" s="28">
        <f>(Q29-(B3+SUM(H3:H28)))/(B3+SUM(H3:H28))</f>
        <v>0.91610340886078101</v>
      </c>
      <c r="S29" s="28">
        <f t="shared" ref="S29:S31" si="16">D29/B29-1</f>
        <v>3.0000000000000027E-2</v>
      </c>
    </row>
    <row r="30" spans="1:19" s="23" customFormat="1">
      <c r="A30" s="1">
        <f>A29+7</f>
        <v>44766</v>
      </c>
      <c r="B30" s="18">
        <f>D29+H29-O29</f>
        <v>3832.2068177215619</v>
      </c>
      <c r="C30" s="48">
        <f>(B30*required_return)</f>
        <v>114.96620453164685</v>
      </c>
      <c r="D30" s="19">
        <f>B30+C30</f>
        <v>3947.1730222532087</v>
      </c>
      <c r="E30" s="15">
        <f>B30/2200</f>
        <v>1.7419121898734373</v>
      </c>
      <c r="F30" s="15">
        <f>E30</f>
        <v>1.7419121898734373</v>
      </c>
      <c r="G30" s="61">
        <f t="shared" si="15"/>
        <v>65.999999999999957</v>
      </c>
      <c r="H30" s="22"/>
      <c r="I30" s="22"/>
      <c r="J30" s="19">
        <f>D30+H30-I30</f>
        <v>3947.1730222532087</v>
      </c>
      <c r="K30" s="52">
        <f>(0.7*B30)</f>
        <v>2682.5447724050932</v>
      </c>
      <c r="L30" s="64">
        <f t="shared" ref="L30:L31" si="17">E30*50/B30</f>
        <v>2.2727272727272731E-2</v>
      </c>
      <c r="M30" s="51"/>
      <c r="N30" s="54"/>
      <c r="O30" s="21"/>
      <c r="P30" s="19"/>
      <c r="Q30" s="15">
        <f>Q29+C30+H29</f>
        <v>3947.1730222532087</v>
      </c>
      <c r="R30" s="28">
        <f>(Q30-(B3+SUM(H3:H29)))/(B3+SUM(H3:H29))</f>
        <v>0.97358651112660433</v>
      </c>
      <c r="S30" s="28">
        <f t="shared" si="16"/>
        <v>3.0000000000000027E-2</v>
      </c>
    </row>
    <row r="31" spans="1:19" s="23" customFormat="1" ht="15" thickBot="1">
      <c r="A31" s="1">
        <f>A30+7</f>
        <v>44773</v>
      </c>
      <c r="B31" s="18">
        <f>D30+H30-O30</f>
        <v>3947.1730222532087</v>
      </c>
      <c r="C31" s="48">
        <f>(B31*required_return)</f>
        <v>118.41519066759626</v>
      </c>
      <c r="D31" s="19">
        <f>B31+C31</f>
        <v>4065.5882129208048</v>
      </c>
      <c r="E31" s="15">
        <f>B31/2200</f>
        <v>1.7941695555696404</v>
      </c>
      <c r="F31" s="15">
        <f>E31</f>
        <v>1.7941695555696404</v>
      </c>
      <c r="G31" s="61">
        <f t="shared" si="15"/>
        <v>65.999999999999915</v>
      </c>
      <c r="H31" s="22"/>
      <c r="I31" s="22"/>
      <c r="J31" s="19">
        <f>D31+H31-I31</f>
        <v>4065.5882129208048</v>
      </c>
      <c r="K31" s="52">
        <f>(0.7*B31)</f>
        <v>2763.0211155772458</v>
      </c>
      <c r="L31" s="64">
        <f t="shared" si="17"/>
        <v>2.2727272727272728E-2</v>
      </c>
      <c r="M31" s="51"/>
      <c r="N31" s="54"/>
      <c r="O31" s="21"/>
      <c r="P31" s="19"/>
      <c r="Q31" s="15">
        <f>Q30+C31+H30</f>
        <v>4065.5882129208048</v>
      </c>
      <c r="R31" s="28">
        <f>(Q31-(B3+SUM(H3:H30)))/(B3+SUM(H3:H30))</f>
        <v>1.0327941064604025</v>
      </c>
      <c r="S31" s="28">
        <f t="shared" si="16"/>
        <v>3.0000000000000027E-2</v>
      </c>
    </row>
    <row r="32" spans="1:19" s="23" customFormat="1" ht="15" thickBot="1">
      <c r="A32" s="2"/>
      <c r="B32" s="3"/>
      <c r="C32" s="13"/>
      <c r="D32" s="4"/>
      <c r="E32" s="4"/>
      <c r="F32" s="4"/>
      <c r="G32" s="4"/>
      <c r="H32" s="4"/>
      <c r="I32" s="4"/>
      <c r="J32" s="4"/>
      <c r="K32" s="5"/>
      <c r="L32" s="4"/>
      <c r="M32" s="4"/>
      <c r="N32" s="4"/>
      <c r="O32" s="4"/>
      <c r="P32" s="4"/>
      <c r="Q32" s="4"/>
      <c r="R32" s="29"/>
      <c r="S32" s="29"/>
    </row>
    <row r="33" spans="1:19" s="23" customFormat="1">
      <c r="A33" s="1">
        <f>A31+7</f>
        <v>44780</v>
      </c>
      <c r="B33" s="18">
        <f>D31+H31-O31</f>
        <v>4065.5882129208048</v>
      </c>
      <c r="C33" s="48">
        <f>(B33*required_return)</f>
        <v>121.96764638762414</v>
      </c>
      <c r="D33" s="15">
        <f>B33+C33</f>
        <v>4187.5558593084288</v>
      </c>
      <c r="E33" s="15">
        <f>B33/2200</f>
        <v>1.8479946422367295</v>
      </c>
      <c r="F33" s="15">
        <f>E33</f>
        <v>1.8479946422367295</v>
      </c>
      <c r="G33" s="62">
        <f>(D33-B33)/F33</f>
        <v>65.999999999999901</v>
      </c>
      <c r="H33" s="22"/>
      <c r="I33" s="22"/>
      <c r="J33" s="15">
        <f>D33+H33-I33</f>
        <v>4187.5558593084288</v>
      </c>
      <c r="K33" s="52">
        <f>(0.7*B33)</f>
        <v>2845.9117490445633</v>
      </c>
      <c r="L33" s="64">
        <f>E33*50/B33</f>
        <v>2.2727272727272728E-2</v>
      </c>
      <c r="M33" s="51"/>
      <c r="N33" s="54"/>
      <c r="O33" s="21"/>
      <c r="P33" s="19"/>
      <c r="Q33" s="15">
        <f>Q31+C33+H31</f>
        <v>4187.5558593084288</v>
      </c>
      <c r="R33" s="28">
        <f>(Q33-(B3+SUM(H3:H31)))/(B3+SUM(H3:H31))</f>
        <v>1.0937779296542145</v>
      </c>
      <c r="S33" s="28">
        <f>D33/B33-1</f>
        <v>3.0000000000000027E-2</v>
      </c>
    </row>
    <row r="34" spans="1:19" s="23" customFormat="1">
      <c r="A34" s="1">
        <f>A33+7</f>
        <v>44787</v>
      </c>
      <c r="B34" s="18">
        <f>D33+H33-O33</f>
        <v>4187.5558593084288</v>
      </c>
      <c r="C34" s="48">
        <f>(B34*required_return)</f>
        <v>125.62667577925286</v>
      </c>
      <c r="D34" s="19">
        <f>B34+C34</f>
        <v>4313.1825350876816</v>
      </c>
      <c r="E34" s="15">
        <f>B34/2200</f>
        <v>1.9034344815038313</v>
      </c>
      <c r="F34" s="15">
        <f>E34</f>
        <v>1.9034344815038313</v>
      </c>
      <c r="G34" s="61">
        <f t="shared" ref="G34:G36" si="18">(D34-B34)/F34</f>
        <v>65.999999999999943</v>
      </c>
      <c r="H34" s="22"/>
      <c r="I34" s="22"/>
      <c r="J34" s="19">
        <f>D34+H34-I34</f>
        <v>4313.1825350876816</v>
      </c>
      <c r="K34" s="52">
        <f>(0.7*B34)</f>
        <v>2931.2891015158998</v>
      </c>
      <c r="L34" s="64">
        <f>E34*50/B34</f>
        <v>2.2727272727272728E-2</v>
      </c>
      <c r="M34" s="51"/>
      <c r="N34" s="54"/>
      <c r="O34" s="21"/>
      <c r="P34" s="19"/>
      <c r="Q34" s="15">
        <f>Q33+C34+H33</f>
        <v>4313.1825350876816</v>
      </c>
      <c r="R34" s="28">
        <f>(Q34-(B3+SUM(H3:H33)))/(B3+SUM(H3:H33))</f>
        <v>1.1565912675438408</v>
      </c>
      <c r="S34" s="28">
        <f t="shared" ref="S34:S36" si="19">D34/B34-1</f>
        <v>3.0000000000000027E-2</v>
      </c>
    </row>
    <row r="35" spans="1:19" s="23" customFormat="1">
      <c r="A35" s="1">
        <f>A34+7</f>
        <v>44794</v>
      </c>
      <c r="B35" s="18">
        <f>D34+H34-O34</f>
        <v>4313.1825350876816</v>
      </c>
      <c r="C35" s="48">
        <f>(B35*required_return)</f>
        <v>129.39547605263044</v>
      </c>
      <c r="D35" s="19">
        <f>B35+C35</f>
        <v>4442.5780111403119</v>
      </c>
      <c r="E35" s="15">
        <f>B35/2200</f>
        <v>1.9605375159489462</v>
      </c>
      <c r="F35" s="15">
        <f>E35</f>
        <v>1.9605375159489462</v>
      </c>
      <c r="G35" s="61">
        <f t="shared" si="18"/>
        <v>65.999999999999943</v>
      </c>
      <c r="H35" s="22"/>
      <c r="I35" s="22"/>
      <c r="J35" s="19">
        <f>D35+H35-I35</f>
        <v>4442.5780111403119</v>
      </c>
      <c r="K35" s="52">
        <f>(0.7*B35)</f>
        <v>3019.2277745613769</v>
      </c>
      <c r="L35" s="64">
        <f t="shared" ref="L35:L36" si="20">E35*50/B35</f>
        <v>2.2727272727272724E-2</v>
      </c>
      <c r="M35" s="51"/>
      <c r="N35" s="54"/>
      <c r="O35" s="21"/>
      <c r="P35" s="19"/>
      <c r="Q35" s="15">
        <f>Q34+C35+H34</f>
        <v>4442.5780111403119</v>
      </c>
      <c r="R35" s="28">
        <f>(Q35-(B3+SUM(H3:H34)))/(B3+SUM(H3:H34))</f>
        <v>1.221289005570156</v>
      </c>
      <c r="S35" s="28">
        <f t="shared" si="19"/>
        <v>3.0000000000000027E-2</v>
      </c>
    </row>
    <row r="36" spans="1:19" s="23" customFormat="1" ht="15" thickBot="1">
      <c r="A36" s="1">
        <f>A35+7</f>
        <v>44801</v>
      </c>
      <c r="B36" s="18">
        <f>D35+H35-O35</f>
        <v>4442.5780111403119</v>
      </c>
      <c r="C36" s="48">
        <f>(B36*required_return)</f>
        <v>133.27734033420936</v>
      </c>
      <c r="D36" s="19">
        <f>B36+C36</f>
        <v>4575.8553514745208</v>
      </c>
      <c r="E36" s="15">
        <f>B36/2200</f>
        <v>2.0193536414274145</v>
      </c>
      <c r="F36" s="15">
        <f>E36</f>
        <v>2.0193536414274145</v>
      </c>
      <c r="G36" s="61">
        <f t="shared" si="18"/>
        <v>65.999999999999787</v>
      </c>
      <c r="H36" s="22"/>
      <c r="I36" s="22"/>
      <c r="J36" s="19">
        <f>D36+H36-I36</f>
        <v>4575.8553514745208</v>
      </c>
      <c r="K36" s="52">
        <f>(0.7*B36)</f>
        <v>3109.8046077982181</v>
      </c>
      <c r="L36" s="64">
        <f t="shared" si="20"/>
        <v>2.2727272727272724E-2</v>
      </c>
      <c r="M36" s="51"/>
      <c r="N36" s="54"/>
      <c r="O36" s="21"/>
      <c r="P36" s="19"/>
      <c r="Q36" s="15">
        <f>Q35+C36+H35</f>
        <v>4575.8553514745208</v>
      </c>
      <c r="R36" s="28">
        <f>(Q36-(B3+SUM(H3:H35)))/(B3+SUM(H3:H35))</f>
        <v>1.2879276757372604</v>
      </c>
      <c r="S36" s="28">
        <f t="shared" si="19"/>
        <v>2.9999999999999805E-2</v>
      </c>
    </row>
    <row r="37" spans="1:19" s="23" customFormat="1" ht="15" thickBot="1">
      <c r="A37" s="2"/>
      <c r="B37" s="3"/>
      <c r="C37" s="13"/>
      <c r="D37" s="4"/>
      <c r="E37" s="4"/>
      <c r="F37" s="4"/>
      <c r="G37" s="4"/>
      <c r="H37" s="4"/>
      <c r="I37" s="4"/>
      <c r="J37" s="4"/>
      <c r="K37" s="5"/>
      <c r="L37" s="4"/>
      <c r="M37" s="4"/>
      <c r="N37" s="4"/>
      <c r="O37" s="4"/>
      <c r="P37" s="4"/>
      <c r="Q37" s="4"/>
      <c r="R37" s="29"/>
      <c r="S37" s="29"/>
    </row>
    <row r="38" spans="1:19" s="23" customFormat="1">
      <c r="A38" s="1">
        <f>A36+7</f>
        <v>44808</v>
      </c>
      <c r="B38" s="18">
        <f>D36+H36-O36</f>
        <v>4575.8553514745208</v>
      </c>
      <c r="C38" s="48">
        <f>(B38*required_return)</f>
        <v>137.27566054423562</v>
      </c>
      <c r="D38" s="15">
        <f>B38+C38</f>
        <v>4713.1310120187563</v>
      </c>
      <c r="E38" s="15">
        <f>B38/2200</f>
        <v>2.0799342506702367</v>
      </c>
      <c r="F38" s="15">
        <f>E38</f>
        <v>2.0799342506702367</v>
      </c>
      <c r="G38" s="62">
        <f>(D38-B38)/F38</f>
        <v>65.999999999999943</v>
      </c>
      <c r="H38" s="22"/>
      <c r="I38" s="22"/>
      <c r="J38" s="15">
        <f>D38+H38-I38</f>
        <v>4713.1310120187563</v>
      </c>
      <c r="K38" s="52">
        <f>(0.7*B38)</f>
        <v>3203.0987460321644</v>
      </c>
      <c r="L38" s="64">
        <f>E38*50/B38</f>
        <v>2.2727272727272728E-2</v>
      </c>
      <c r="M38" s="51"/>
      <c r="N38" s="54"/>
      <c r="O38" s="21"/>
      <c r="P38" s="19"/>
      <c r="Q38" s="15">
        <f>Q36+C38+H36</f>
        <v>4713.1310120187563</v>
      </c>
      <c r="R38" s="28">
        <f>(Q38-(B3+SUM(H3:H36)))/(B3+SUM(H3:H36))</f>
        <v>1.3565655060093782</v>
      </c>
      <c r="S38" s="28">
        <f>D38/B38-1</f>
        <v>3.0000000000000027E-2</v>
      </c>
    </row>
    <row r="39" spans="1:19" s="23" customFormat="1">
      <c r="A39" s="1">
        <f>A38+7</f>
        <v>44815</v>
      </c>
      <c r="B39" s="18">
        <f>D38+H38-O38</f>
        <v>4713.1310120187563</v>
      </c>
      <c r="C39" s="48">
        <f>(B39*required_return)</f>
        <v>141.39393036056268</v>
      </c>
      <c r="D39" s="19">
        <f>B39+C39</f>
        <v>4854.5249423793193</v>
      </c>
      <c r="E39" s="15">
        <f>B39/2200</f>
        <v>2.1423322781903438</v>
      </c>
      <c r="F39" s="15">
        <f>E39</f>
        <v>2.1423322781903438</v>
      </c>
      <c r="G39" s="61">
        <f t="shared" ref="G39:G41" si="21">(D39-B39)/F39</f>
        <v>66.000000000000142</v>
      </c>
      <c r="H39" s="22"/>
      <c r="I39" s="22"/>
      <c r="J39" s="19">
        <f>D39+H39-I39</f>
        <v>4854.5249423793193</v>
      </c>
      <c r="K39" s="52">
        <f>(0.7*B39)</f>
        <v>3299.1917084131292</v>
      </c>
      <c r="L39" s="64">
        <f>E39*50/B39</f>
        <v>2.2727272727272728E-2</v>
      </c>
      <c r="M39" s="51"/>
      <c r="N39" s="54"/>
      <c r="O39" s="21"/>
      <c r="P39" s="19"/>
      <c r="Q39" s="15">
        <f>Q38+C39+H38</f>
        <v>4854.5249423793193</v>
      </c>
      <c r="R39" s="28">
        <f>(Q39-(B3+SUM(H3:H38)))/(B3+SUM(H3:H38))</f>
        <v>1.4272624711896598</v>
      </c>
      <c r="S39" s="28">
        <f t="shared" ref="S39:S41" si="22">D39/B39-1</f>
        <v>3.0000000000000027E-2</v>
      </c>
    </row>
    <row r="40" spans="1:19" s="23" customFormat="1">
      <c r="A40" s="1">
        <f>A39+7</f>
        <v>44822</v>
      </c>
      <c r="B40" s="18">
        <f>D39+H39-O39</f>
        <v>4854.5249423793193</v>
      </c>
      <c r="C40" s="48">
        <f>(B40*required_return)</f>
        <v>145.63574827137958</v>
      </c>
      <c r="D40" s="19">
        <f>B40+C40</f>
        <v>5000.1606906506986</v>
      </c>
      <c r="E40" s="15">
        <f>B40/2200</f>
        <v>2.2066022465360544</v>
      </c>
      <c r="F40" s="15">
        <f>E40</f>
        <v>2.2066022465360544</v>
      </c>
      <c r="G40" s="61">
        <f t="shared" si="21"/>
        <v>65.999999999999858</v>
      </c>
      <c r="H40" s="22"/>
      <c r="I40" s="22"/>
      <c r="J40" s="19">
        <f>D40+H40-I40</f>
        <v>5000.1606906506986</v>
      </c>
      <c r="K40" s="52">
        <f>(0.7*B40)</f>
        <v>3398.1674596655234</v>
      </c>
      <c r="L40" s="64">
        <f t="shared" ref="L40:L41" si="23">E40*50/B40</f>
        <v>2.2727272727272728E-2</v>
      </c>
      <c r="M40" s="51"/>
      <c r="N40" s="54"/>
      <c r="O40" s="21"/>
      <c r="P40" s="19"/>
      <c r="Q40" s="15">
        <f>Q39+C40+H39</f>
        <v>5000.1606906506986</v>
      </c>
      <c r="R40" s="28">
        <f>(Q40-(B3+SUM(H3:H39)))/(B3+SUM(H3:H39))</f>
        <v>1.5000803453253493</v>
      </c>
      <c r="S40" s="28">
        <f t="shared" si="22"/>
        <v>3.0000000000000027E-2</v>
      </c>
    </row>
    <row r="41" spans="1:19" s="23" customFormat="1" ht="15" thickBot="1">
      <c r="A41" s="1">
        <f>A40+7</f>
        <v>44829</v>
      </c>
      <c r="B41" s="18">
        <f>D40+H40-O40</f>
        <v>5000.1606906506986</v>
      </c>
      <c r="C41" s="48">
        <f>(B41*required_return)</f>
        <v>150.00482071952095</v>
      </c>
      <c r="D41" s="19">
        <f>B41+C41</f>
        <v>5150.16551137022</v>
      </c>
      <c r="E41" s="15">
        <f>B41/2200</f>
        <v>2.2728003139321356</v>
      </c>
      <c r="F41" s="15">
        <f>E41</f>
        <v>2.2728003139321356</v>
      </c>
      <c r="G41" s="61">
        <f t="shared" si="21"/>
        <v>66.000000000000185</v>
      </c>
      <c r="H41" s="22"/>
      <c r="I41" s="22"/>
      <c r="J41" s="19">
        <f>D41+H41-I41</f>
        <v>5150.16551137022</v>
      </c>
      <c r="K41" s="52">
        <f>(0.7*B41)</f>
        <v>3500.1124834554889</v>
      </c>
      <c r="L41" s="64">
        <f t="shared" si="23"/>
        <v>2.2727272727272728E-2</v>
      </c>
      <c r="M41" s="51"/>
      <c r="N41" s="54"/>
      <c r="O41" s="21"/>
      <c r="P41" s="19"/>
      <c r="Q41" s="15">
        <f>Q40+C41+H40</f>
        <v>5150.16551137022</v>
      </c>
      <c r="R41" s="28">
        <f>(Q41-(B3+SUM(H3:H40)))/(B3+SUM(H3:H40))</f>
        <v>1.5750827556851099</v>
      </c>
      <c r="S41" s="28">
        <f t="shared" si="22"/>
        <v>3.0000000000000027E-2</v>
      </c>
    </row>
    <row r="42" spans="1:19" s="23" customFormat="1" ht="15" thickBot="1">
      <c r="A42" s="2"/>
      <c r="B42" s="3"/>
      <c r="C42" s="13"/>
      <c r="D42" s="4"/>
      <c r="E42" s="4"/>
      <c r="F42" s="4"/>
      <c r="G42" s="4"/>
      <c r="H42" s="4"/>
      <c r="I42" s="4"/>
      <c r="J42" s="4"/>
      <c r="K42" s="5"/>
      <c r="L42" s="4"/>
      <c r="M42" s="4"/>
      <c r="N42" s="4"/>
      <c r="O42" s="4"/>
      <c r="P42" s="4"/>
      <c r="Q42" s="4"/>
      <c r="R42" s="29"/>
      <c r="S42" s="29"/>
    </row>
    <row r="43" spans="1:19" s="23" customFormat="1">
      <c r="A43" s="1">
        <f>A41+7</f>
        <v>44836</v>
      </c>
      <c r="B43" s="18">
        <f>D41+H41-O41</f>
        <v>5150.16551137022</v>
      </c>
      <c r="C43" s="48">
        <f>(B43*required_return)</f>
        <v>154.50496534110658</v>
      </c>
      <c r="D43" s="15">
        <f>B43+C43</f>
        <v>5304.670476711327</v>
      </c>
      <c r="E43" s="15">
        <f>B43/2200</f>
        <v>2.3409843233501002</v>
      </c>
      <c r="F43" s="15">
        <f>E43</f>
        <v>2.3409843233501002</v>
      </c>
      <c r="G43" s="62">
        <f>(D43-B43)/F43</f>
        <v>66.000000000000156</v>
      </c>
      <c r="H43" s="22"/>
      <c r="I43" s="22"/>
      <c r="J43" s="15">
        <f>D43+H43-I43</f>
        <v>5304.670476711327</v>
      </c>
      <c r="K43" s="52">
        <f>(0.7*B43)</f>
        <v>3605.1158579591538</v>
      </c>
      <c r="L43" s="64">
        <f>E43*50/B43</f>
        <v>2.2727272727272728E-2</v>
      </c>
      <c r="M43" s="51"/>
      <c r="N43" s="54"/>
      <c r="O43" s="21"/>
      <c r="P43" s="19"/>
      <c r="Q43" s="15">
        <f>Q41+C43+H41</f>
        <v>5304.670476711327</v>
      </c>
      <c r="R43" s="28">
        <f>(Q43-(B3+SUM(H3:H41)))/(B3+SUM(H3:H41))</f>
        <v>1.6523352383556635</v>
      </c>
      <c r="S43" s="28">
        <f>D43/B43-1</f>
        <v>3.0000000000000027E-2</v>
      </c>
    </row>
    <row r="44" spans="1:19" s="23" customFormat="1">
      <c r="A44" s="1">
        <f>A43+7</f>
        <v>44843</v>
      </c>
      <c r="B44" s="18">
        <f>D43+H43-O43</f>
        <v>5304.670476711327</v>
      </c>
      <c r="C44" s="48">
        <f>(B44*required_return)</f>
        <v>159.14011430133979</v>
      </c>
      <c r="D44" s="19">
        <f>B44+C44</f>
        <v>5463.8105910126669</v>
      </c>
      <c r="E44" s="15">
        <f>B44/2200</f>
        <v>2.4112138530506031</v>
      </c>
      <c r="F44" s="15">
        <f>E44</f>
        <v>2.4112138530506031</v>
      </c>
      <c r="G44" s="61">
        <f t="shared" ref="G44:G46" si="24">(D44-B44)/F44</f>
        <v>66.000000000000071</v>
      </c>
      <c r="H44" s="22"/>
      <c r="I44" s="22"/>
      <c r="J44" s="19">
        <f>D44+H44-I44</f>
        <v>5463.8105910126669</v>
      </c>
      <c r="K44" s="52">
        <f>(0.7*B44)</f>
        <v>3713.2693336979287</v>
      </c>
      <c r="L44" s="64">
        <f>E44*50/B44</f>
        <v>2.2727272727272724E-2</v>
      </c>
      <c r="M44" s="51"/>
      <c r="N44" s="54"/>
      <c r="O44" s="21"/>
      <c r="P44" s="19"/>
      <c r="Q44" s="15">
        <f>Q43+C44+H43</f>
        <v>5463.8105910126669</v>
      </c>
      <c r="R44" s="28">
        <f>(Q44-(B3+SUM(H3:H43)))/(B3+SUM(H3:H43))</f>
        <v>1.7319052955063334</v>
      </c>
      <c r="S44" s="28">
        <f t="shared" ref="S44:S46" si="25">D44/B44-1</f>
        <v>3.0000000000000027E-2</v>
      </c>
    </row>
    <row r="45" spans="1:19" s="23" customFormat="1">
      <c r="A45" s="1">
        <f>A44+7</f>
        <v>44850</v>
      </c>
      <c r="B45" s="18">
        <f>D44+H44-O44</f>
        <v>5463.8105910126669</v>
      </c>
      <c r="C45" s="48">
        <f>(B45*required_return)</f>
        <v>163.91431773037999</v>
      </c>
      <c r="D45" s="19">
        <f>B45+C45</f>
        <v>5627.7249087430473</v>
      </c>
      <c r="E45" s="15">
        <f>B45/2200</f>
        <v>2.4835502686421211</v>
      </c>
      <c r="F45" s="15">
        <f>E45</f>
        <v>2.4835502686421211</v>
      </c>
      <c r="G45" s="61">
        <f t="shared" si="24"/>
        <v>66.000000000000156</v>
      </c>
      <c r="H45" s="22"/>
      <c r="I45" s="22"/>
      <c r="J45" s="19">
        <f>D45+H45-I45</f>
        <v>5627.7249087430473</v>
      </c>
      <c r="K45" s="52">
        <f>(0.7*B45)</f>
        <v>3824.6674137088667</v>
      </c>
      <c r="L45" s="64">
        <f t="shared" ref="L45:L46" si="26">E45*50/B45</f>
        <v>2.2727272727272724E-2</v>
      </c>
      <c r="M45" s="51"/>
      <c r="N45" s="54"/>
      <c r="O45" s="21"/>
      <c r="P45" s="19"/>
      <c r="Q45" s="15">
        <f>Q44+C45+H44</f>
        <v>5627.7249087430473</v>
      </c>
      <c r="R45" s="28">
        <f>(Q45-(B3+SUM(H3:H44)))/(B3+SUM(H3:H44))</f>
        <v>1.8138624543715236</v>
      </c>
      <c r="S45" s="28">
        <f t="shared" si="25"/>
        <v>3.0000000000000027E-2</v>
      </c>
    </row>
    <row r="46" spans="1:19" s="23" customFormat="1" ht="15" thickBot="1">
      <c r="A46" s="1">
        <f>A45+7</f>
        <v>44857</v>
      </c>
      <c r="B46" s="18">
        <f>D45+H45-O45</f>
        <v>5627.7249087430473</v>
      </c>
      <c r="C46" s="48">
        <f>(B46*required_return)</f>
        <v>168.8317472622914</v>
      </c>
      <c r="D46" s="19">
        <f>B46+C46</f>
        <v>5796.5566560053385</v>
      </c>
      <c r="E46" s="15">
        <f>B46/2200</f>
        <v>2.5580567767013851</v>
      </c>
      <c r="F46" s="15">
        <f>E46</f>
        <v>2.5580567767013851</v>
      </c>
      <c r="G46" s="61">
        <f t="shared" si="24"/>
        <v>65.999999999999901</v>
      </c>
      <c r="H46" s="24"/>
      <c r="I46" s="24"/>
      <c r="J46" s="19">
        <f>D46+H46-I46</f>
        <v>5796.5566560053385</v>
      </c>
      <c r="K46" s="52">
        <f>(0.7*B46)</f>
        <v>3939.4074361201328</v>
      </c>
      <c r="L46" s="64">
        <f t="shared" si="26"/>
        <v>2.2727272727272728E-2</v>
      </c>
      <c r="M46" s="51"/>
      <c r="N46" s="54"/>
      <c r="O46" s="21"/>
      <c r="P46" s="19"/>
      <c r="Q46" s="15">
        <f>Q45+C46+H45</f>
        <v>5796.5566560053385</v>
      </c>
      <c r="R46" s="28">
        <f>(Q46-(B3+SUM(H3:H45)))/(B3+SUM(H3:H45))</f>
        <v>1.8982783280026692</v>
      </c>
      <c r="S46" s="28">
        <f t="shared" si="25"/>
        <v>3.0000000000000027E-2</v>
      </c>
    </row>
    <row r="47" spans="1:19" s="23" customFormat="1" ht="15" thickBot="1">
      <c r="A47" s="2"/>
      <c r="B47" s="3"/>
      <c r="C47" s="13"/>
      <c r="D47" s="4"/>
      <c r="E47" s="4"/>
      <c r="F47" s="4"/>
      <c r="G47" s="4"/>
      <c r="H47" s="4"/>
      <c r="I47" s="4"/>
      <c r="J47" s="4"/>
      <c r="K47" s="5"/>
      <c r="L47" s="4"/>
      <c r="M47" s="4"/>
      <c r="N47" s="4"/>
      <c r="O47" s="4"/>
      <c r="P47" s="4"/>
      <c r="Q47" s="4"/>
      <c r="R47" s="29"/>
      <c r="S47" s="29"/>
    </row>
    <row r="48" spans="1:19" s="23" customFormat="1">
      <c r="A48" s="1">
        <f>A46+7</f>
        <v>44864</v>
      </c>
      <c r="B48" s="18">
        <f>D46+H46-O46</f>
        <v>5796.5566560053385</v>
      </c>
      <c r="C48" s="48">
        <f>(B48*required_return)</f>
        <v>173.89669968016014</v>
      </c>
      <c r="D48" s="15">
        <f>B48+C48</f>
        <v>5970.4533556854985</v>
      </c>
      <c r="E48" s="15">
        <f>B48/2200</f>
        <v>2.6347984800024267</v>
      </c>
      <c r="F48" s="15">
        <f>E48</f>
        <v>2.6347984800024267</v>
      </c>
      <c r="G48" s="62">
        <f>(D48-B48)/F48</f>
        <v>65.999999999999957</v>
      </c>
      <c r="H48" s="22"/>
      <c r="I48" s="22"/>
      <c r="J48" s="15">
        <f>D48+H48-I48</f>
        <v>5970.4533556854985</v>
      </c>
      <c r="K48" s="52">
        <f>(0.7*B48)</f>
        <v>4057.5896592037366</v>
      </c>
      <c r="L48" s="64">
        <f>E48*50/B48</f>
        <v>2.2727272727272728E-2</v>
      </c>
      <c r="M48" s="51"/>
      <c r="N48" s="54"/>
      <c r="O48" s="21"/>
      <c r="P48" s="19"/>
      <c r="Q48" s="15">
        <f>Q46+C48+H46</f>
        <v>5970.4533556854985</v>
      </c>
      <c r="R48" s="28">
        <f>(Q48-(B3+SUM(H3:H46)))/(B3+SUM(H3:H46))</f>
        <v>1.9852266778427492</v>
      </c>
      <c r="S48" s="28">
        <f>D48/B48-1</f>
        <v>3.0000000000000027E-2</v>
      </c>
    </row>
    <row r="49" spans="1:19" s="23" customFormat="1">
      <c r="A49" s="1">
        <f>A48+7</f>
        <v>44871</v>
      </c>
      <c r="B49" s="18">
        <f>D48+H48-O48</f>
        <v>5970.4533556854985</v>
      </c>
      <c r="C49" s="48">
        <f>(B49*required_return)</f>
        <v>179.11360067056495</v>
      </c>
      <c r="D49" s="19">
        <f>B49+C49</f>
        <v>6149.5669563560632</v>
      </c>
      <c r="E49" s="15">
        <f>B49/2200</f>
        <v>2.7138424344024994</v>
      </c>
      <c r="F49" s="15">
        <f>E49</f>
        <v>2.7138424344024994</v>
      </c>
      <c r="G49" s="61">
        <f t="shared" ref="G49:G51" si="27">(D49-B49)/F49</f>
        <v>65.999999999999886</v>
      </c>
      <c r="H49" s="22"/>
      <c r="I49" s="22"/>
      <c r="J49" s="19">
        <f>D49+H49-I49</f>
        <v>6149.5669563560632</v>
      </c>
      <c r="K49" s="52">
        <f>(0.7*B49)</f>
        <v>4179.3173489798492</v>
      </c>
      <c r="L49" s="64">
        <f>E49*50/B49</f>
        <v>2.2727272727272724E-2</v>
      </c>
      <c r="M49" s="51"/>
      <c r="N49" s="54"/>
      <c r="O49" s="21"/>
      <c r="P49" s="19"/>
      <c r="Q49" s="15">
        <f>Q48+C49+H48</f>
        <v>6149.5669563560632</v>
      </c>
      <c r="R49" s="28">
        <f>(Q49-(B3+SUM(H3:H48)))/(B3+SUM(H3:H48))</f>
        <v>2.0747834781780314</v>
      </c>
      <c r="S49" s="28">
        <f t="shared" ref="S49:S51" si="28">D49/B49-1</f>
        <v>3.0000000000000027E-2</v>
      </c>
    </row>
    <row r="50" spans="1:19" s="23" customFormat="1">
      <c r="A50" s="1">
        <f>A49+7</f>
        <v>44878</v>
      </c>
      <c r="B50" s="18">
        <f>D49+H49-O49</f>
        <v>6149.5669563560632</v>
      </c>
      <c r="C50" s="48">
        <f>(B50*required_return)</f>
        <v>184.48700869068188</v>
      </c>
      <c r="D50" s="19">
        <f>B50+C50</f>
        <v>6334.0539650467454</v>
      </c>
      <c r="E50" s="15">
        <f>B50/2200</f>
        <v>2.7952577074345744</v>
      </c>
      <c r="F50" s="15">
        <f>E50</f>
        <v>2.7952577074345744</v>
      </c>
      <c r="G50" s="61">
        <f t="shared" si="27"/>
        <v>66.000000000000085</v>
      </c>
      <c r="H50" s="22"/>
      <c r="I50" s="22"/>
      <c r="J50" s="19">
        <f>D50+H50-I50</f>
        <v>6334.0539650467454</v>
      </c>
      <c r="K50" s="52">
        <f>(0.7*B50)</f>
        <v>4304.6968694492443</v>
      </c>
      <c r="L50" s="64">
        <f t="shared" ref="L50:L51" si="29">E50*50/B50</f>
        <v>2.2727272727272728E-2</v>
      </c>
      <c r="M50" s="51"/>
      <c r="N50" s="54"/>
      <c r="O50" s="21"/>
      <c r="P50" s="19"/>
      <c r="Q50" s="15">
        <f>Q49+C50+H49</f>
        <v>6334.0539650467454</v>
      </c>
      <c r="R50" s="28">
        <f>(Q50-(B3+SUM(H3:H49)))/(B3+SUM(H3:H49))</f>
        <v>2.1670269825233728</v>
      </c>
      <c r="S50" s="28">
        <f t="shared" si="28"/>
        <v>3.0000000000000027E-2</v>
      </c>
    </row>
    <row r="51" spans="1:19" s="23" customFormat="1" ht="15" thickBot="1">
      <c r="A51" s="1">
        <f>A50+7</f>
        <v>44885</v>
      </c>
      <c r="B51" s="18">
        <f>D50+H50-O50</f>
        <v>6334.0539650467454</v>
      </c>
      <c r="C51" s="48">
        <f>(B51*required_return)</f>
        <v>190.02161895140236</v>
      </c>
      <c r="D51" s="19">
        <f>B51+C51</f>
        <v>6524.0755839981475</v>
      </c>
      <c r="E51" s="15">
        <f>B51/2200</f>
        <v>2.8791154386576117</v>
      </c>
      <c r="F51" s="15">
        <f>E51</f>
        <v>2.8791154386576117</v>
      </c>
      <c r="G51" s="61">
        <f t="shared" si="27"/>
        <v>65.999999999999929</v>
      </c>
      <c r="H51" s="24"/>
      <c r="I51" s="24"/>
      <c r="J51" s="19">
        <f>D51+H51-I51</f>
        <v>6524.0755839981475</v>
      </c>
      <c r="K51" s="52">
        <f>(0.7*B51)</f>
        <v>4433.837775532721</v>
      </c>
      <c r="L51" s="64">
        <f t="shared" si="29"/>
        <v>2.2727272727272731E-2</v>
      </c>
      <c r="M51" s="51"/>
      <c r="N51" s="55"/>
      <c r="O51" s="21"/>
      <c r="P51" s="19"/>
      <c r="Q51" s="15">
        <f>Q50+C51+H50</f>
        <v>6524.0755839981475</v>
      </c>
      <c r="R51" s="28">
        <f>(Q51-(B3+SUM(H3:H50)))/(B3+SUM(H3:H50))</f>
        <v>2.2620377919990737</v>
      </c>
      <c r="S51" s="28">
        <f t="shared" si="28"/>
        <v>3.0000000000000027E-2</v>
      </c>
    </row>
    <row r="52" spans="1:19" ht="15" thickBot="1">
      <c r="A52" s="2"/>
      <c r="B52" s="3"/>
      <c r="C52" s="13"/>
      <c r="D52" s="4"/>
      <c r="E52" s="4"/>
      <c r="F52" s="4"/>
      <c r="G52" s="4"/>
      <c r="H52" s="4"/>
      <c r="I52" s="4"/>
      <c r="J52" s="4"/>
      <c r="K52" s="5"/>
      <c r="L52" s="4"/>
      <c r="M52" s="4"/>
      <c r="N52" s="4"/>
      <c r="O52" s="4"/>
      <c r="P52" s="4"/>
      <c r="Q52" s="4"/>
      <c r="R52" s="29"/>
      <c r="S52" s="29"/>
    </row>
    <row r="53" spans="1:19" s="23" customFormat="1">
      <c r="A53" s="1">
        <f>A51+7</f>
        <v>44892</v>
      </c>
      <c r="B53" s="18">
        <f>D51+H51-O51</f>
        <v>6524.0755839981475</v>
      </c>
      <c r="C53" s="48">
        <f>(B53*required_return)</f>
        <v>195.72226751994441</v>
      </c>
      <c r="D53" s="15">
        <f>B53+C53</f>
        <v>6719.7978515180921</v>
      </c>
      <c r="E53" s="15">
        <f>B53/2200</f>
        <v>2.9654889018173396</v>
      </c>
      <c r="F53" s="15">
        <f>E53</f>
        <v>2.9654889018173396</v>
      </c>
      <c r="G53" s="62">
        <f>(D53-B53)/F53</f>
        <v>66.000000000000057</v>
      </c>
      <c r="H53" s="22"/>
      <c r="I53" s="22"/>
      <c r="J53" s="15">
        <f>D53+H53-I53</f>
        <v>6719.7978515180921</v>
      </c>
      <c r="K53" s="52">
        <f>(0.7*B53)</f>
        <v>4566.8529087987026</v>
      </c>
      <c r="L53" s="64">
        <f>E53*50/B53</f>
        <v>2.2727272727272724E-2</v>
      </c>
      <c r="M53" s="51"/>
      <c r="N53" s="54"/>
      <c r="O53" s="21"/>
      <c r="P53" s="19"/>
      <c r="Q53" s="15">
        <f>Q51+C53+H51</f>
        <v>6719.7978515180921</v>
      </c>
      <c r="R53" s="28">
        <f>(Q53-(B3+SUM(H3:H51)))/(B3+SUM(H3:H51))</f>
        <v>2.3598989257590461</v>
      </c>
      <c r="S53" s="28">
        <f>D53/B53-1</f>
        <v>3.0000000000000027E-2</v>
      </c>
    </row>
    <row r="54" spans="1:19" s="23" customFormat="1">
      <c r="A54" s="1">
        <f>A53+7</f>
        <v>44899</v>
      </c>
      <c r="B54" s="18">
        <f>D53+H53-O53</f>
        <v>6719.7978515180921</v>
      </c>
      <c r="C54" s="48">
        <f>(B54*required_return)</f>
        <v>201.59393554554276</v>
      </c>
      <c r="D54" s="19">
        <f>B54+C54</f>
        <v>6921.3917870636351</v>
      </c>
      <c r="E54" s="15">
        <f>B54/2200</f>
        <v>3.0544535688718599</v>
      </c>
      <c r="F54" s="15">
        <f>E54</f>
        <v>3.0544535688718599</v>
      </c>
      <c r="G54" s="61">
        <f t="shared" ref="G54:G56" si="30">(D54-B54)/F54</f>
        <v>66.000000000000071</v>
      </c>
      <c r="H54" s="22"/>
      <c r="I54" s="22"/>
      <c r="J54" s="19">
        <f>D54+H54-I54</f>
        <v>6921.3917870636351</v>
      </c>
      <c r="K54" s="52">
        <f>(0.7*B54)</f>
        <v>4703.858496062664</v>
      </c>
      <c r="L54" s="64">
        <f>E54*50/B54</f>
        <v>2.2727272727272728E-2</v>
      </c>
      <c r="M54" s="51"/>
      <c r="N54" s="54"/>
      <c r="O54" s="21"/>
      <c r="P54" s="19"/>
      <c r="Q54" s="15">
        <f>Q53+C54+H53</f>
        <v>6921.3917870636351</v>
      </c>
      <c r="R54" s="28">
        <f>(Q54-(B3+SUM(H3:H53)))/(B3+SUM(H3:H53))</f>
        <v>2.4606958935318177</v>
      </c>
      <c r="S54" s="28">
        <f t="shared" ref="S54:S56" si="31">D54/B54-1</f>
        <v>3.0000000000000027E-2</v>
      </c>
    </row>
    <row r="55" spans="1:19" s="23" customFormat="1">
      <c r="A55" s="1">
        <f>A54+7</f>
        <v>44906</v>
      </c>
      <c r="B55" s="18">
        <f>D54+H54-O54</f>
        <v>6921.3917870636351</v>
      </c>
      <c r="C55" s="48">
        <f>(B55*required_return)</f>
        <v>207.64175361190905</v>
      </c>
      <c r="D55" s="19">
        <f>B55+C55</f>
        <v>7129.0335406755439</v>
      </c>
      <c r="E55" s="15">
        <f>B55/2200</f>
        <v>3.1460871759380158</v>
      </c>
      <c r="F55" s="15">
        <f>E55</f>
        <v>3.1460871759380158</v>
      </c>
      <c r="G55" s="61">
        <f t="shared" si="30"/>
        <v>65.999999999999929</v>
      </c>
      <c r="H55" s="22"/>
      <c r="I55" s="22"/>
      <c r="J55" s="19">
        <f>D55+H55-I55</f>
        <v>7129.0335406755439</v>
      </c>
      <c r="K55" s="52">
        <f>(0.7*B55)</f>
        <v>4844.9742509445441</v>
      </c>
      <c r="L55" s="64">
        <f t="shared" ref="L55:L56" si="32">E55*50/B55</f>
        <v>2.2727272727272728E-2</v>
      </c>
      <c r="M55" s="51"/>
      <c r="N55" s="54"/>
      <c r="O55" s="21"/>
      <c r="P55" s="19"/>
      <c r="Q55" s="15">
        <f>Q54+C55+H54</f>
        <v>7129.0335406755439</v>
      </c>
      <c r="R55" s="28">
        <f>(Q55-(B3+SUM(H3:H54)))/(B3+SUM(H3:H54))</f>
        <v>2.564516770337772</v>
      </c>
      <c r="S55" s="28">
        <f t="shared" si="31"/>
        <v>3.0000000000000027E-2</v>
      </c>
    </row>
    <row r="56" spans="1:19" s="23" customFormat="1" ht="15" thickBot="1">
      <c r="A56" s="1">
        <f>A55+7</f>
        <v>44913</v>
      </c>
      <c r="B56" s="18">
        <f>D55+H55-O55</f>
        <v>7129.0335406755439</v>
      </c>
      <c r="C56" s="48">
        <f>(B56*required_return)</f>
        <v>213.87100622026631</v>
      </c>
      <c r="D56" s="19">
        <f>B56+C56</f>
        <v>7342.9045468958102</v>
      </c>
      <c r="E56" s="15">
        <f>B56/2200</f>
        <v>3.2404697912161562</v>
      </c>
      <c r="F56" s="15">
        <f>E56</f>
        <v>3.2404697912161562</v>
      </c>
      <c r="G56" s="61">
        <f t="shared" si="30"/>
        <v>65.999999999999986</v>
      </c>
      <c r="H56" s="24"/>
      <c r="I56" s="24"/>
      <c r="J56" s="19">
        <f>D56+H56-I56</f>
        <v>7342.9045468958102</v>
      </c>
      <c r="K56" s="52">
        <f>(0.7*B56)</f>
        <v>4990.3234784728802</v>
      </c>
      <c r="L56" s="64">
        <f t="shared" si="32"/>
        <v>2.2727272727272724E-2</v>
      </c>
      <c r="M56" s="51"/>
      <c r="N56" s="55"/>
      <c r="O56" s="21"/>
      <c r="P56" s="19"/>
      <c r="Q56" s="15">
        <f>Q55+C56+H55</f>
        <v>7342.9045468958102</v>
      </c>
      <c r="R56" s="28">
        <f>(Q56-(B3+SUM(H3:H55)))/(B3+SUM(H3:H55))</f>
        <v>2.6714522734479051</v>
      </c>
      <c r="S56" s="28">
        <f t="shared" si="31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5"/>
      <c r="L57" s="4"/>
      <c r="M57" s="4"/>
      <c r="N57" s="4"/>
      <c r="O57" s="4"/>
      <c r="P57" s="4"/>
      <c r="Q57" s="4"/>
      <c r="R57" s="29"/>
      <c r="S57" s="29"/>
    </row>
    <row r="58" spans="1:19" s="23" customFormat="1">
      <c r="A58" s="1">
        <f>A56+7</f>
        <v>44920</v>
      </c>
      <c r="B58" s="18">
        <f>D56+H56-O56</f>
        <v>7342.9045468958102</v>
      </c>
      <c r="C58" s="48">
        <f>(B58*required_return)</f>
        <v>220.28713640687431</v>
      </c>
      <c r="D58" s="15">
        <f>B58+C58</f>
        <v>7563.1916833026844</v>
      </c>
      <c r="E58" s="15">
        <f>B58/2200</f>
        <v>3.3376838849526411</v>
      </c>
      <c r="F58" s="15">
        <f>E58</f>
        <v>3.3376838849526411</v>
      </c>
      <c r="G58" s="62">
        <f>(D58-B58)/F58</f>
        <v>65.999999999999972</v>
      </c>
      <c r="H58" s="22"/>
      <c r="I58" s="22"/>
      <c r="J58" s="15">
        <f>D58+H58-I58</f>
        <v>7563.1916833026844</v>
      </c>
      <c r="K58" s="52">
        <f>(0.7*B58)</f>
        <v>5140.0331828270664</v>
      </c>
      <c r="L58" s="64">
        <f>E58*50/B58</f>
        <v>2.2727272727272728E-2</v>
      </c>
      <c r="M58" s="51"/>
      <c r="N58" s="54"/>
      <c r="O58" s="21"/>
      <c r="P58" s="19"/>
      <c r="Q58" s="15">
        <f>Q56+C58+H56</f>
        <v>7563.1916833026844</v>
      </c>
      <c r="R58" s="28">
        <f>(Q58-(B3+SUM(H3:H56)))/(B3+SUM(H3:H56))</f>
        <v>2.7815958416513422</v>
      </c>
      <c r="S58" s="28">
        <f>D58/B58-1</f>
        <v>3.0000000000000027E-2</v>
      </c>
    </row>
    <row r="59" spans="1:19" s="23" customFormat="1">
      <c r="A59" s="1">
        <f>A58+7</f>
        <v>44927</v>
      </c>
      <c r="B59" s="18">
        <f>D58+H58-O58</f>
        <v>7563.1916833026844</v>
      </c>
      <c r="C59" s="48">
        <f>(B59*required_return)</f>
        <v>226.89575049908052</v>
      </c>
      <c r="D59" s="19">
        <f>B59+C59</f>
        <v>7790.0874338017647</v>
      </c>
      <c r="E59" s="15">
        <f>B59/2200</f>
        <v>3.4378144015012202</v>
      </c>
      <c r="F59" s="15">
        <f>E59</f>
        <v>3.4378144015012202</v>
      </c>
      <c r="G59" s="61">
        <f t="shared" ref="G59:G61" si="33">(D59-B59)/F59</f>
        <v>65.999999999999943</v>
      </c>
      <c r="H59" s="22"/>
      <c r="I59" s="22"/>
      <c r="J59" s="19">
        <f>D59+H59-I59</f>
        <v>7790.0874338017647</v>
      </c>
      <c r="K59" s="52">
        <f>(0.7*B59)</f>
        <v>5294.2341783118791</v>
      </c>
      <c r="L59" s="64">
        <f>E59*50/B59</f>
        <v>2.2727272727272728E-2</v>
      </c>
      <c r="M59" s="51"/>
      <c r="N59" s="54"/>
      <c r="O59" s="21"/>
      <c r="P59" s="19"/>
      <c r="Q59" s="15">
        <f>Q58+C59+H58</f>
        <v>7790.0874338017647</v>
      </c>
      <c r="R59" s="28">
        <f>(Q59-(B3+SUM(H3:H58)))/(B3+SUM(H3:H58))</f>
        <v>2.8950437169008825</v>
      </c>
      <c r="S59" s="28">
        <f t="shared" ref="S59:S61" si="34">D59/B59-1</f>
        <v>3.0000000000000027E-2</v>
      </c>
    </row>
    <row r="60" spans="1:19" s="23" customFormat="1">
      <c r="A60" s="1">
        <f>A59+7</f>
        <v>44934</v>
      </c>
      <c r="B60" s="18">
        <f>D59+H59-O59</f>
        <v>7790.0874338017647</v>
      </c>
      <c r="C60" s="48">
        <f>(B60*required_return)</f>
        <v>233.70262301405293</v>
      </c>
      <c r="D60" s="19">
        <f>B60+C60</f>
        <v>8023.7900568158175</v>
      </c>
      <c r="E60" s="15">
        <f>B60/2200</f>
        <v>3.5409488335462567</v>
      </c>
      <c r="F60" s="15">
        <f>E60</f>
        <v>3.5409488335462567</v>
      </c>
      <c r="G60" s="61">
        <f t="shared" si="33"/>
        <v>65.999999999999943</v>
      </c>
      <c r="H60" s="22"/>
      <c r="I60" s="22"/>
      <c r="J60" s="19">
        <f>D60+H60-I60</f>
        <v>8023.7900568158175</v>
      </c>
      <c r="K60" s="52">
        <f>(0.7*B60)</f>
        <v>5453.0612036612347</v>
      </c>
      <c r="L60" s="64">
        <f t="shared" ref="L60:L61" si="35">E60*50/B60</f>
        <v>2.2727272727272728E-2</v>
      </c>
      <c r="M60" s="51"/>
      <c r="N60" s="54"/>
      <c r="O60" s="21"/>
      <c r="P60" s="19"/>
      <c r="Q60" s="15">
        <f>Q59+C60+H59</f>
        <v>8023.7900568158175</v>
      </c>
      <c r="R60" s="28">
        <f>(Q60-(B3+SUM(H3:H59)))/(B3+SUM(H3:H59))</f>
        <v>3.0118950284079089</v>
      </c>
      <c r="S60" s="28">
        <f t="shared" si="34"/>
        <v>3.0000000000000027E-2</v>
      </c>
    </row>
    <row r="61" spans="1:19" s="23" customFormat="1" ht="15" thickBot="1">
      <c r="A61" s="1">
        <f>A60+7</f>
        <v>44941</v>
      </c>
      <c r="B61" s="18">
        <f>D60+H60-O60</f>
        <v>8023.7900568158175</v>
      </c>
      <c r="C61" s="48">
        <f>(B61*required_return)</f>
        <v>240.71370170447452</v>
      </c>
      <c r="D61" s="19">
        <f>B61+C61</f>
        <v>8264.5037585202917</v>
      </c>
      <c r="E61" s="15">
        <f>B61/2200</f>
        <v>3.6471772985526445</v>
      </c>
      <c r="F61" s="15">
        <f>E61</f>
        <v>3.6471772985526445</v>
      </c>
      <c r="G61" s="61">
        <f t="shared" si="33"/>
        <v>65.999999999999929</v>
      </c>
      <c r="H61" s="24"/>
      <c r="I61" s="24"/>
      <c r="J61" s="19">
        <f>D61+H61-I61</f>
        <v>8264.5037585202917</v>
      </c>
      <c r="K61" s="52">
        <f>(0.7*B61)</f>
        <v>5616.6530397710721</v>
      </c>
      <c r="L61" s="64">
        <f t="shared" si="35"/>
        <v>2.2727272727272728E-2</v>
      </c>
      <c r="M61" s="51"/>
      <c r="N61" s="55"/>
      <c r="O61" s="21"/>
      <c r="P61" s="19"/>
      <c r="Q61" s="15">
        <f>Q60+C61+H60</f>
        <v>8264.5037585202917</v>
      </c>
      <c r="R61" s="28">
        <f>(Q61-(B3+SUM(H3:H60)))/(B3+SUM(H3:H60))</f>
        <v>3.1322518792601457</v>
      </c>
      <c r="S61" s="28">
        <f t="shared" si="34"/>
        <v>3.0000000000000027E-2</v>
      </c>
    </row>
    <row r="62" spans="1:19" ht="15" thickBot="1">
      <c r="A62" s="2"/>
      <c r="B62" s="3"/>
      <c r="C62" s="13"/>
      <c r="D62" s="4"/>
      <c r="E62" s="4"/>
      <c r="F62" s="4"/>
      <c r="G62" s="4"/>
      <c r="H62" s="4"/>
      <c r="I62" s="4"/>
      <c r="J62" s="4"/>
      <c r="K62" s="5"/>
      <c r="L62" s="4"/>
      <c r="M62" s="4"/>
      <c r="N62" s="4"/>
      <c r="O62" s="4"/>
      <c r="P62" s="4"/>
      <c r="Q62" s="4"/>
      <c r="R62" s="29"/>
      <c r="S62" s="29"/>
    </row>
    <row r="63" spans="1:19" s="23" customFormat="1">
      <c r="A63" s="1">
        <f>A61+7</f>
        <v>44948</v>
      </c>
      <c r="B63" s="18">
        <f>D61+H61-O61</f>
        <v>8264.5037585202917</v>
      </c>
      <c r="C63" s="48">
        <f>(B63*required_return)</f>
        <v>247.93511275560874</v>
      </c>
      <c r="D63" s="15">
        <f>B63+C63</f>
        <v>8512.438871275901</v>
      </c>
      <c r="E63" s="15">
        <f>B63/2200</f>
        <v>3.7565926175092237</v>
      </c>
      <c r="F63" s="15">
        <f>E63</f>
        <v>3.7565926175092237</v>
      </c>
      <c r="G63" s="62">
        <f>(D63-B63)/F63</f>
        <v>66.000000000000128</v>
      </c>
      <c r="H63" s="22"/>
      <c r="I63" s="22"/>
      <c r="J63" s="15">
        <f>D63+H63-I63</f>
        <v>8512.438871275901</v>
      </c>
      <c r="K63" s="52">
        <f>(0.7*B63)</f>
        <v>5785.152630964204</v>
      </c>
      <c r="L63" s="64">
        <f>E63*50/B63</f>
        <v>2.2727272727272728E-2</v>
      </c>
      <c r="M63" s="51"/>
      <c r="N63" s="54"/>
      <c r="O63" s="21"/>
      <c r="P63" s="19"/>
      <c r="Q63" s="15">
        <f>Q61+C63+H61</f>
        <v>8512.438871275901</v>
      </c>
      <c r="R63" s="28">
        <f>(Q63-(B3+SUM(H3:H61)))/(B3+SUM(H3:H61))</f>
        <v>3.2562194356379504</v>
      </c>
      <c r="S63" s="28">
        <f>D63/B63-1</f>
        <v>3.0000000000000027E-2</v>
      </c>
    </row>
    <row r="64" spans="1:19" s="23" customFormat="1">
      <c r="A64" s="1">
        <f>A63+7</f>
        <v>44955</v>
      </c>
      <c r="B64" s="18">
        <f>D63+H63-O63</f>
        <v>8512.438871275901</v>
      </c>
      <c r="C64" s="48">
        <f>(B64*required_return)</f>
        <v>255.37316613827701</v>
      </c>
      <c r="D64" s="19">
        <f>B64+C64</f>
        <v>8767.8120374141781</v>
      </c>
      <c r="E64" s="15">
        <f>B64/2200</f>
        <v>3.8692903960345006</v>
      </c>
      <c r="F64" s="15">
        <f>E64</f>
        <v>3.8692903960345006</v>
      </c>
      <c r="G64" s="61">
        <f t="shared" ref="G64:G66" si="36">(D64-B64)/F64</f>
        <v>66.000000000000028</v>
      </c>
      <c r="H64" s="22"/>
      <c r="I64" s="22"/>
      <c r="J64" s="19">
        <f>D64+H64-I64</f>
        <v>8767.8120374141781</v>
      </c>
      <c r="K64" s="52">
        <f>(0.7*B64)</f>
        <v>5958.7072098931303</v>
      </c>
      <c r="L64" s="64">
        <f>E64*50/B64</f>
        <v>2.2727272727272728E-2</v>
      </c>
      <c r="M64" s="51"/>
      <c r="N64" s="54"/>
      <c r="O64" s="21"/>
      <c r="P64" s="19"/>
      <c r="Q64" s="15">
        <f>Q63+C64+H63</f>
        <v>8767.8120374141781</v>
      </c>
      <c r="R64" s="28">
        <f>(Q64-(B3+SUM(H3:H63)))/(B3+SUM(H3:H63))</f>
        <v>3.3839060187070888</v>
      </c>
      <c r="S64" s="28">
        <f t="shared" ref="S64:S66" si="37">D64/B64-1</f>
        <v>3.0000000000000027E-2</v>
      </c>
    </row>
    <row r="65" spans="1:19" s="23" customFormat="1">
      <c r="A65" s="1">
        <f>A64+7</f>
        <v>44962</v>
      </c>
      <c r="B65" s="18">
        <f>D64+H64-O64</f>
        <v>8767.8120374141781</v>
      </c>
      <c r="C65" s="48">
        <f>(B65*required_return)</f>
        <v>263.03436112242531</v>
      </c>
      <c r="D65" s="19">
        <f>B65+C65</f>
        <v>9030.8463985366034</v>
      </c>
      <c r="E65" s="15">
        <f>B65/2200</f>
        <v>3.9853691079155356</v>
      </c>
      <c r="F65" s="15">
        <f>E65</f>
        <v>3.9853691079155356</v>
      </c>
      <c r="G65" s="61">
        <f t="shared" si="36"/>
        <v>65.999999999999972</v>
      </c>
      <c r="H65" s="22"/>
      <c r="I65" s="22"/>
      <c r="J65" s="19">
        <f>D65+H65-I65</f>
        <v>9030.8463985366034</v>
      </c>
      <c r="K65" s="52">
        <f>(0.7*B65)</f>
        <v>6137.4684261899247</v>
      </c>
      <c r="L65" s="64">
        <f t="shared" ref="L65:L66" si="38">E65*50/B65</f>
        <v>2.2727272727272728E-2</v>
      </c>
      <c r="M65" s="51"/>
      <c r="N65" s="54"/>
      <c r="O65" s="21"/>
      <c r="P65" s="19"/>
      <c r="Q65" s="15">
        <f>Q64+C65+H64</f>
        <v>9030.8463985366034</v>
      </c>
      <c r="R65" s="28">
        <f>(Q65-(B3+SUM(H3:H64)))/(B3+SUM(H3:H64))</f>
        <v>3.5154231992683016</v>
      </c>
      <c r="S65" s="28">
        <f t="shared" si="37"/>
        <v>3.0000000000000027E-2</v>
      </c>
    </row>
    <row r="66" spans="1:19" s="23" customFormat="1" ht="15" thickBot="1">
      <c r="A66" s="6">
        <f>A65+7</f>
        <v>44969</v>
      </c>
      <c r="B66" s="18">
        <f>D65+H65-O65</f>
        <v>9030.8463985366034</v>
      </c>
      <c r="C66" s="48">
        <f>(B66*required_return)</f>
        <v>270.92539195609811</v>
      </c>
      <c r="D66" s="19">
        <f>B66+C66</f>
        <v>9301.7717904927013</v>
      </c>
      <c r="E66" s="15">
        <f>B66/2200</f>
        <v>4.1049301811530015</v>
      </c>
      <c r="F66" s="15">
        <f>E66</f>
        <v>4.1049301811530015</v>
      </c>
      <c r="G66" s="61">
        <f t="shared" si="36"/>
        <v>65.999999999999943</v>
      </c>
      <c r="H66" s="24"/>
      <c r="I66" s="24"/>
      <c r="J66" s="19">
        <f>D66+H66-I66</f>
        <v>9301.7717904927013</v>
      </c>
      <c r="K66" s="52">
        <f>(0.7*B66)</f>
        <v>6321.5924789756218</v>
      </c>
      <c r="L66" s="64">
        <f t="shared" si="38"/>
        <v>2.2727272727272728E-2</v>
      </c>
      <c r="M66" s="51"/>
      <c r="N66" s="55"/>
      <c r="O66" s="21"/>
      <c r="P66" s="19"/>
      <c r="Q66" s="15">
        <f>Q65+C66+H65</f>
        <v>9301.7717904927013</v>
      </c>
      <c r="R66" s="28">
        <f>(Q66-(B3+SUM(H3:H65)))/(B3+SUM(H3:H65))</f>
        <v>3.6508858952463505</v>
      </c>
      <c r="S66" s="28">
        <f t="shared" si="37"/>
        <v>3.0000000000000027E-2</v>
      </c>
    </row>
    <row r="67" spans="1:19" ht="15" thickBot="1">
      <c r="A67" s="2"/>
      <c r="B67" s="3"/>
      <c r="C67" s="13"/>
      <c r="D67" s="4"/>
      <c r="E67" s="4"/>
      <c r="F67" s="4"/>
      <c r="G67" s="4"/>
      <c r="H67" s="4"/>
      <c r="I67" s="4"/>
      <c r="J67" s="4"/>
      <c r="K67" s="5"/>
      <c r="L67" s="4"/>
      <c r="M67" s="4"/>
      <c r="N67" s="4"/>
      <c r="O67" s="4"/>
      <c r="P67" s="4"/>
      <c r="Q67" s="4"/>
      <c r="R67" s="29"/>
      <c r="S67" s="29"/>
    </row>
    <row r="68" spans="1:19" s="23" customFormat="1">
      <c r="A68" s="1">
        <f>A66+7</f>
        <v>44976</v>
      </c>
      <c r="B68" s="18">
        <f>D66+H66-O66</f>
        <v>9301.7717904927013</v>
      </c>
      <c r="C68" s="48">
        <f>(B68*required_return)</f>
        <v>279.05315371478105</v>
      </c>
      <c r="D68" s="15">
        <f>B68+C68</f>
        <v>9580.824944207483</v>
      </c>
      <c r="E68" s="15">
        <f>B68/2200</f>
        <v>4.2280780865875913</v>
      </c>
      <c r="F68" s="15">
        <f>E68</f>
        <v>4.2280780865875913</v>
      </c>
      <c r="G68" s="62">
        <f>(D68-B68)/F68</f>
        <v>66.000000000000171</v>
      </c>
      <c r="H68" s="22"/>
      <c r="I68" s="22"/>
      <c r="J68" s="15">
        <f>D68+H68-I68</f>
        <v>9580.824944207483</v>
      </c>
      <c r="K68" s="52">
        <f>(0.7*B68)</f>
        <v>6511.2402533448903</v>
      </c>
      <c r="L68" s="64">
        <f>E68*50/B68</f>
        <v>2.2727272727272728E-2</v>
      </c>
      <c r="M68" s="51"/>
      <c r="N68" s="54"/>
      <c r="O68" s="21"/>
      <c r="P68" s="19"/>
      <c r="Q68" s="15">
        <f>Q66+C68+H66</f>
        <v>9580.824944207483</v>
      </c>
      <c r="R68" s="28">
        <f>(Q68-(B3+SUM(H3:H66)))/(B3+SUM(H3:H66))</f>
        <v>3.7904124721037413</v>
      </c>
      <c r="S68" s="28">
        <f>D68/B68-1</f>
        <v>3.0000000000000027E-2</v>
      </c>
    </row>
    <row r="69" spans="1:19" s="23" customFormat="1">
      <c r="A69" s="1">
        <f>A68+7</f>
        <v>44983</v>
      </c>
      <c r="B69" s="18">
        <f>D68+H68-O68</f>
        <v>9580.824944207483</v>
      </c>
      <c r="C69" s="48">
        <f>(B69*required_return)</f>
        <v>287.42474832622446</v>
      </c>
      <c r="D69" s="19">
        <f>B69+C69</f>
        <v>9868.2496925337073</v>
      </c>
      <c r="E69" s="15">
        <f>B69/2200</f>
        <v>4.3549204291852197</v>
      </c>
      <c r="F69" s="15">
        <f>E69</f>
        <v>4.3549204291852197</v>
      </c>
      <c r="G69" s="61">
        <f t="shared" ref="G69:G71" si="39">(D69-B69)/F69</f>
        <v>65.999999999999957</v>
      </c>
      <c r="H69" s="22"/>
      <c r="I69" s="22"/>
      <c r="J69" s="19">
        <f>D69+H69-I69</f>
        <v>9868.2496925337073</v>
      </c>
      <c r="K69" s="52">
        <f>(0.7*B69)</f>
        <v>6706.5774609452374</v>
      </c>
      <c r="L69" s="64">
        <f>E69*50/B69</f>
        <v>2.2727272727272728E-2</v>
      </c>
      <c r="M69" s="51"/>
      <c r="N69" s="54"/>
      <c r="O69" s="21"/>
      <c r="P69" s="19"/>
      <c r="Q69" s="15">
        <f>Q68+C69+H68</f>
        <v>9868.2496925337073</v>
      </c>
      <c r="R69" s="28">
        <f>(Q69-(B3+SUM(H3:H68)))/(B3+SUM(H3:H68))</f>
        <v>3.9341248462668537</v>
      </c>
      <c r="S69" s="28">
        <f t="shared" ref="S69:S71" si="40">D69/B69-1</f>
        <v>3.0000000000000027E-2</v>
      </c>
    </row>
    <row r="70" spans="1:19" s="23" customFormat="1">
      <c r="A70" s="1">
        <f>A69+7</f>
        <v>44990</v>
      </c>
      <c r="B70" s="18">
        <f>D69+H69-O69</f>
        <v>9868.2496925337073</v>
      </c>
      <c r="C70" s="48">
        <f>(B70*required_return)</f>
        <v>296.04749077601122</v>
      </c>
      <c r="D70" s="19">
        <f>B70+C70</f>
        <v>10164.297183309718</v>
      </c>
      <c r="E70" s="15">
        <f>B70/2200</f>
        <v>4.485568042060776</v>
      </c>
      <c r="F70" s="15">
        <f>E70</f>
        <v>4.485568042060776</v>
      </c>
      <c r="G70" s="61">
        <f t="shared" si="39"/>
        <v>65.999999999999915</v>
      </c>
      <c r="H70" s="22"/>
      <c r="I70" s="22"/>
      <c r="J70" s="19">
        <f>D70+H70-I70</f>
        <v>10164.297183309718</v>
      </c>
      <c r="K70" s="52">
        <f>(0.7*B70)</f>
        <v>6907.7747847735945</v>
      </c>
      <c r="L70" s="64">
        <f t="shared" ref="L70:L71" si="41">E70*50/B70</f>
        <v>2.2727272727272724E-2</v>
      </c>
      <c r="M70" s="51"/>
      <c r="N70" s="54"/>
      <c r="O70" s="21"/>
      <c r="P70" s="19"/>
      <c r="Q70" s="15">
        <f>Q69+C70+H69</f>
        <v>10164.297183309718</v>
      </c>
      <c r="R70" s="28">
        <f>(Q70-(B3+SUM(H3:H69)))/(B3+SUM(H3:H69))</f>
        <v>4.0821485916548594</v>
      </c>
      <c r="S70" s="28">
        <f t="shared" si="40"/>
        <v>3.0000000000000027E-2</v>
      </c>
    </row>
    <row r="71" spans="1:19" s="23" customFormat="1" ht="15" thickBot="1">
      <c r="A71" s="6">
        <f>A70+7</f>
        <v>44997</v>
      </c>
      <c r="B71" s="18">
        <f>D70+H70-O70</f>
        <v>10164.297183309718</v>
      </c>
      <c r="C71" s="48">
        <f>(B71*required_return)</f>
        <v>304.92891549929152</v>
      </c>
      <c r="D71" s="19">
        <f>B71+C71</f>
        <v>10469.226098809009</v>
      </c>
      <c r="E71" s="15">
        <f>B71/2200</f>
        <v>4.6201350833225989</v>
      </c>
      <c r="F71" s="15">
        <f>E71</f>
        <v>4.6201350833225989</v>
      </c>
      <c r="G71" s="61">
        <f t="shared" si="39"/>
        <v>65.999999999999929</v>
      </c>
      <c r="H71" s="24"/>
      <c r="I71" s="24"/>
      <c r="J71" s="19">
        <f>D71+H71-I71</f>
        <v>10469.226098809009</v>
      </c>
      <c r="K71" s="52">
        <f>(0.7*B71)</f>
        <v>7115.0080283168027</v>
      </c>
      <c r="L71" s="64">
        <f t="shared" si="41"/>
        <v>2.2727272727272728E-2</v>
      </c>
      <c r="M71" s="51"/>
      <c r="N71" s="55"/>
      <c r="O71" s="21"/>
      <c r="P71" s="19"/>
      <c r="Q71" s="15">
        <f>Q70+C71+H70</f>
        <v>10469.226098809009</v>
      </c>
      <c r="R71" s="28">
        <f>(Q71-(B3+SUM(H3:H70)))/(B3+SUM(H3:H70))</f>
        <v>4.2346130494045049</v>
      </c>
      <c r="S71" s="28">
        <f t="shared" si="40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5"/>
      <c r="L72" s="4"/>
      <c r="M72" s="4"/>
      <c r="N72" s="4"/>
      <c r="O72" s="4"/>
      <c r="P72" s="4"/>
      <c r="Q72" s="4"/>
      <c r="R72" s="29"/>
      <c r="S72" s="29"/>
    </row>
    <row r="73" spans="1:19" s="23" customFormat="1">
      <c r="A73" s="1">
        <f>A71+7</f>
        <v>45004</v>
      </c>
      <c r="B73" s="18">
        <f>D71+H71-O71</f>
        <v>10469.226098809009</v>
      </c>
      <c r="C73" s="48">
        <f>(B73*required_return)</f>
        <v>314.07678296427025</v>
      </c>
      <c r="D73" s="15">
        <f>B73+C73</f>
        <v>10783.302881773279</v>
      </c>
      <c r="E73" s="15">
        <f>B73/2200</f>
        <v>4.7587391358222773</v>
      </c>
      <c r="F73" s="15">
        <f>E73</f>
        <v>4.7587391358222773</v>
      </c>
      <c r="G73" s="62">
        <f>(D73-B73)/F73</f>
        <v>65.999999999999943</v>
      </c>
      <c r="H73" s="22"/>
      <c r="I73" s="22"/>
      <c r="J73" s="15">
        <f>D73+H73-I73</f>
        <v>10783.302881773279</v>
      </c>
      <c r="K73" s="52">
        <f>(0.7*B73)</f>
        <v>7328.4582691663063</v>
      </c>
      <c r="L73" s="64">
        <f>E73*50/B73</f>
        <v>2.2727272727272728E-2</v>
      </c>
      <c r="M73" s="51"/>
      <c r="N73" s="54"/>
      <c r="O73" s="21"/>
      <c r="P73" s="19"/>
      <c r="Q73" s="15">
        <f>Q71+C73+H71</f>
        <v>10783.302881773279</v>
      </c>
      <c r="R73" s="28">
        <f>(Q73-(B3+SUM(H3:H71)))/(B3+SUM(H3:H71))</f>
        <v>4.3916514408866396</v>
      </c>
      <c r="S73" s="28">
        <f>D73/B73-1</f>
        <v>3.0000000000000027E-2</v>
      </c>
    </row>
    <row r="74" spans="1:19" s="23" customFormat="1">
      <c r="A74" s="1">
        <f>A73+7</f>
        <v>45011</v>
      </c>
      <c r="B74" s="18">
        <f>D73+H73-O73</f>
        <v>10783.302881773279</v>
      </c>
      <c r="C74" s="48">
        <f>(B74*required_return)</f>
        <v>323.49908645319834</v>
      </c>
      <c r="D74" s="19">
        <f>B74+C74</f>
        <v>11106.801968226478</v>
      </c>
      <c r="E74" s="15">
        <f>B74/2200</f>
        <v>4.9015013098969451</v>
      </c>
      <c r="F74" s="15">
        <f>E74</f>
        <v>4.9015013098969451</v>
      </c>
      <c r="G74" s="61">
        <f t="shared" ref="G74:G76" si="42">(D74-B74)/F74</f>
        <v>66.000000000000171</v>
      </c>
      <c r="H74" s="22"/>
      <c r="I74" s="22"/>
      <c r="J74" s="19">
        <f>D74+H74-I74</f>
        <v>11106.801968226478</v>
      </c>
      <c r="K74" s="52">
        <f>(0.7*B74)</f>
        <v>7548.3120172412946</v>
      </c>
      <c r="L74" s="64">
        <f>E74*50/B74</f>
        <v>2.2727272727272728E-2</v>
      </c>
      <c r="M74" s="51"/>
      <c r="N74" s="54"/>
      <c r="O74" s="21"/>
      <c r="P74" s="19"/>
      <c r="Q74" s="15">
        <f>Q73+C74+H73</f>
        <v>11106.801968226478</v>
      </c>
      <c r="R74" s="28">
        <f>(Q74-(B3+SUM(H3:H73)))/(B3+SUM(H3:H73))</f>
        <v>4.5534009841132397</v>
      </c>
      <c r="S74" s="28">
        <f t="shared" ref="S74:S76" si="43">D74/B74-1</f>
        <v>3.0000000000000027E-2</v>
      </c>
    </row>
    <row r="75" spans="1:19" s="23" customFormat="1">
      <c r="A75" s="1">
        <f>A74+7</f>
        <v>45018</v>
      </c>
      <c r="B75" s="18">
        <f>D74+H74-O74</f>
        <v>11106.801968226478</v>
      </c>
      <c r="C75" s="48">
        <f>(B75*required_return)</f>
        <v>333.20405904679433</v>
      </c>
      <c r="D75" s="19">
        <f>B75+C75</f>
        <v>11440.006027273274</v>
      </c>
      <c r="E75" s="15">
        <f>B75/2200</f>
        <v>5.0485463491938543</v>
      </c>
      <c r="F75" s="15">
        <f>E75</f>
        <v>5.0485463491938543</v>
      </c>
      <c r="G75" s="61">
        <f t="shared" si="42"/>
        <v>66.000000000000128</v>
      </c>
      <c r="H75" s="22"/>
      <c r="I75" s="22"/>
      <c r="J75" s="19">
        <f>D75+H75-I75</f>
        <v>11440.006027273274</v>
      </c>
      <c r="K75" s="52">
        <f>(0.7*B75)</f>
        <v>7774.7613777585348</v>
      </c>
      <c r="L75" s="64">
        <f t="shared" ref="L75:L76" si="44">E75*50/B75</f>
        <v>2.2727272727272728E-2</v>
      </c>
      <c r="M75" s="51"/>
      <c r="N75" s="54"/>
      <c r="O75" s="21"/>
      <c r="P75" s="19"/>
      <c r="Q75" s="15">
        <f>Q74+C75+H74</f>
        <v>11440.006027273274</v>
      </c>
      <c r="R75" s="28">
        <f>(Q75-(B3+SUM(H3:H74)))/(B3+SUM(H3:H74))</f>
        <v>4.7200030136366369</v>
      </c>
      <c r="S75" s="28">
        <f t="shared" si="43"/>
        <v>3.0000000000000027E-2</v>
      </c>
    </row>
    <row r="76" spans="1:19" s="23" customFormat="1" ht="15" thickBot="1">
      <c r="A76" s="6">
        <f>A75+7</f>
        <v>45025</v>
      </c>
      <c r="B76" s="18">
        <f>D75+H75-O75</f>
        <v>11440.006027273274</v>
      </c>
      <c r="C76" s="48">
        <f>(B76*required_return)</f>
        <v>343.20018081819819</v>
      </c>
      <c r="D76" s="19">
        <f>B76+C76</f>
        <v>11783.206208091471</v>
      </c>
      <c r="E76" s="15">
        <f>B76/2200</f>
        <v>5.20000273966967</v>
      </c>
      <c r="F76" s="15">
        <f>E76</f>
        <v>5.20000273966967</v>
      </c>
      <c r="G76" s="61">
        <f t="shared" si="42"/>
        <v>65.999999999999886</v>
      </c>
      <c r="H76" s="24"/>
      <c r="I76" s="24"/>
      <c r="J76" s="19">
        <f>D76+H76-I76</f>
        <v>11783.206208091471</v>
      </c>
      <c r="K76" s="52">
        <f>(0.7*B76)</f>
        <v>8008.0042190912909</v>
      </c>
      <c r="L76" s="64">
        <f t="shared" si="44"/>
        <v>2.2727272727272728E-2</v>
      </c>
      <c r="M76" s="51"/>
      <c r="N76" s="55"/>
      <c r="O76" s="21"/>
      <c r="P76" s="19"/>
      <c r="Q76" s="15">
        <f>Q75+C76+H75</f>
        <v>11783.206208091471</v>
      </c>
      <c r="R76" s="28">
        <f>(Q76-(B3+SUM(H3:H75)))/(B3+SUM(H3:H75))</f>
        <v>4.8916031040457355</v>
      </c>
      <c r="S76" s="28">
        <f t="shared" si="43"/>
        <v>3.0000000000000027E-2</v>
      </c>
    </row>
    <row r="77" spans="1:19" ht="15" thickBot="1">
      <c r="A77" s="2"/>
      <c r="B77" s="3"/>
      <c r="C77" s="13"/>
      <c r="D77" s="4"/>
      <c r="E77" s="4"/>
      <c r="F77" s="4"/>
      <c r="G77" s="4"/>
      <c r="H77" s="4"/>
      <c r="I77" s="4"/>
      <c r="J77" s="4"/>
      <c r="K77" s="5"/>
      <c r="L77" s="4"/>
      <c r="M77" s="4"/>
      <c r="N77" s="4"/>
      <c r="O77" s="4"/>
      <c r="P77" s="4"/>
      <c r="Q77" s="4"/>
      <c r="R77" s="29"/>
      <c r="S77" s="29"/>
    </row>
    <row r="78" spans="1:19" s="23" customFormat="1">
      <c r="A78" s="1">
        <f>A76+7</f>
        <v>45032</v>
      </c>
      <c r="B78" s="18">
        <f>D76+H76-O76</f>
        <v>11783.206208091471</v>
      </c>
      <c r="C78" s="48">
        <f>(B78*required_return)</f>
        <v>353.4961862427441</v>
      </c>
      <c r="D78" s="15">
        <f>B78+C78</f>
        <v>12136.702394334216</v>
      </c>
      <c r="E78" s="15">
        <f>B78/2200</f>
        <v>5.35600282185976</v>
      </c>
      <c r="F78" s="15">
        <f>E78</f>
        <v>5.35600282185976</v>
      </c>
      <c r="G78" s="62">
        <f>(D78-B78)/F78</f>
        <v>66.000000000000057</v>
      </c>
      <c r="H78" s="22"/>
      <c r="I78" s="22"/>
      <c r="J78" s="15">
        <f>D78+H78-I78</f>
        <v>12136.702394334216</v>
      </c>
      <c r="K78" s="52">
        <f>(0.7*B78)</f>
        <v>8248.2443456640285</v>
      </c>
      <c r="L78" s="64">
        <f>E78*50/B78</f>
        <v>2.2727272727272728E-2</v>
      </c>
      <c r="M78" s="51"/>
      <c r="N78" s="54"/>
      <c r="O78" s="21"/>
      <c r="P78" s="19"/>
      <c r="Q78" s="15">
        <f>Q76+C78+H76</f>
        <v>12136.702394334216</v>
      </c>
      <c r="R78" s="28">
        <f>(Q78-(B3+SUM(H3:H76)))/(B3+SUM(H3:H76))</f>
        <v>5.0683511971671074</v>
      </c>
      <c r="S78" s="28">
        <f>D78/B78-1</f>
        <v>3.0000000000000027E-2</v>
      </c>
    </row>
    <row r="79" spans="1:19" s="23" customFormat="1">
      <c r="A79" s="1">
        <f>A78+7</f>
        <v>45039</v>
      </c>
      <c r="B79" s="18">
        <f>D78+H78-O78</f>
        <v>12136.702394334216</v>
      </c>
      <c r="C79" s="48">
        <f>(B79*required_return)</f>
        <v>364.10107183002646</v>
      </c>
      <c r="D79" s="19">
        <f>B79+C79</f>
        <v>12500.803466164241</v>
      </c>
      <c r="E79" s="15">
        <f>B79/2200</f>
        <v>5.5166829065155527</v>
      </c>
      <c r="F79" s="15">
        <f>E79</f>
        <v>5.5166829065155527</v>
      </c>
      <c r="G79" s="61">
        <f t="shared" ref="G79:G81" si="45">(D79-B79)/F79</f>
        <v>65.999999999999886</v>
      </c>
      <c r="H79" s="22"/>
      <c r="I79" s="22"/>
      <c r="J79" s="19">
        <f>D79+H79-I79</f>
        <v>12500.803466164241</v>
      </c>
      <c r="K79" s="52">
        <f>(0.7*B79)</f>
        <v>8495.69167603395</v>
      </c>
      <c r="L79" s="64">
        <f>E79*50/B79</f>
        <v>2.2727272727272728E-2</v>
      </c>
      <c r="M79" s="51"/>
      <c r="N79" s="54"/>
      <c r="O79" s="21"/>
      <c r="P79" s="19"/>
      <c r="Q79" s="15">
        <f>Q78+C79+H78</f>
        <v>12500.803466164241</v>
      </c>
      <c r="R79" s="28">
        <f>(Q79-(B3+SUM(H3:H78)))/(B3+SUM(H3:H78))</f>
        <v>5.2504017330821204</v>
      </c>
      <c r="S79" s="28">
        <f t="shared" ref="S79:S81" si="46">D79/B79-1</f>
        <v>3.0000000000000027E-2</v>
      </c>
    </row>
    <row r="80" spans="1:19" s="23" customFormat="1">
      <c r="A80" s="1">
        <f>A79+7</f>
        <v>45046</v>
      </c>
      <c r="B80" s="18">
        <f>D79+H79-O79</f>
        <v>12500.803466164241</v>
      </c>
      <c r="C80" s="48">
        <f>(B80*required_return)</f>
        <v>375.02410398492725</v>
      </c>
      <c r="D80" s="19">
        <f>B80+C80</f>
        <v>12875.827570149169</v>
      </c>
      <c r="E80" s="15">
        <f>B80/2200</f>
        <v>5.6821833937110187</v>
      </c>
      <c r="F80" s="15">
        <f>E80</f>
        <v>5.6821833937110187</v>
      </c>
      <c r="G80" s="61">
        <f t="shared" si="45"/>
        <v>66.000000000000128</v>
      </c>
      <c r="H80" s="22"/>
      <c r="I80" s="22"/>
      <c r="J80" s="19">
        <f>D80+H80-I80</f>
        <v>12875.827570149169</v>
      </c>
      <c r="K80" s="52">
        <f>(0.7*B80)</f>
        <v>8750.5624263149675</v>
      </c>
      <c r="L80" s="64">
        <f t="shared" ref="L80:L81" si="47">E80*50/B80</f>
        <v>2.2727272727272724E-2</v>
      </c>
      <c r="M80" s="51"/>
      <c r="N80" s="54"/>
      <c r="O80" s="21"/>
      <c r="P80" s="19"/>
      <c r="Q80" s="15">
        <f>Q79+C80+H79</f>
        <v>12875.827570149169</v>
      </c>
      <c r="R80" s="28">
        <f>(Q80-(B3+SUM(H3:H79)))/(B3+SUM(H3:H79))</f>
        <v>5.4379137850745849</v>
      </c>
      <c r="S80" s="28">
        <f t="shared" si="46"/>
        <v>3.0000000000000027E-2</v>
      </c>
    </row>
    <row r="81" spans="1:19" s="23" customFormat="1" ht="15" thickBot="1">
      <c r="A81" s="6">
        <f>A80+7</f>
        <v>45053</v>
      </c>
      <c r="B81" s="18">
        <f>D80+H80-O80</f>
        <v>12875.827570149169</v>
      </c>
      <c r="C81" s="48">
        <f>(B81*required_return)</f>
        <v>386.27482710447509</v>
      </c>
      <c r="D81" s="19">
        <f>B81+C81</f>
        <v>13262.102397253644</v>
      </c>
      <c r="E81" s="15">
        <f>B81/2200</f>
        <v>5.8526488955223499</v>
      </c>
      <c r="F81" s="15">
        <f>E81</f>
        <v>5.8526488955223499</v>
      </c>
      <c r="G81" s="61">
        <f t="shared" si="45"/>
        <v>65.999999999999943</v>
      </c>
      <c r="H81" s="24"/>
      <c r="I81" s="24"/>
      <c r="J81" s="19">
        <f>D81+H81-I81</f>
        <v>13262.102397253644</v>
      </c>
      <c r="K81" s="52">
        <f>(0.7*B81)</f>
        <v>9013.0792991044182</v>
      </c>
      <c r="L81" s="64">
        <f t="shared" si="47"/>
        <v>2.2727272727272728E-2</v>
      </c>
      <c r="M81" s="51"/>
      <c r="N81" s="55"/>
      <c r="O81" s="21"/>
      <c r="P81" s="19"/>
      <c r="Q81" s="15">
        <f>Q80+C81+H80</f>
        <v>13262.102397253644</v>
      </c>
      <c r="R81" s="28">
        <f>(Q81-(B3+SUM(H3:H80)))/(B3+SUM(H3:H80))</f>
        <v>5.6310511986268219</v>
      </c>
      <c r="S81" s="28">
        <f t="shared" si="46"/>
        <v>3.0000000000000027E-2</v>
      </c>
    </row>
    <row r="82" spans="1:19" ht="15" thickBot="1">
      <c r="A82" s="2"/>
      <c r="B82" s="3"/>
      <c r="C82" s="13"/>
      <c r="D82" s="4"/>
      <c r="E82" s="4"/>
      <c r="F82" s="4"/>
      <c r="G82" s="4"/>
      <c r="H82" s="4"/>
      <c r="I82" s="4"/>
      <c r="J82" s="4"/>
      <c r="K82" s="5"/>
      <c r="L82" s="4"/>
      <c r="M82" s="4"/>
      <c r="N82" s="4"/>
      <c r="O82" s="4"/>
      <c r="P82" s="4"/>
      <c r="Q82" s="4"/>
      <c r="R82" s="29"/>
      <c r="S82" s="29"/>
    </row>
    <row r="83" spans="1:19" s="23" customFormat="1">
      <c r="A83" s="1">
        <f>A81+7</f>
        <v>45060</v>
      </c>
      <c r="B83" s="18">
        <f>D81+H81-O81</f>
        <v>13262.102397253644</v>
      </c>
      <c r="C83" s="48">
        <f>(B83*required_return)</f>
        <v>397.86307191760932</v>
      </c>
      <c r="D83" s="15">
        <f>B83+C83</f>
        <v>13659.965469171253</v>
      </c>
      <c r="E83" s="15">
        <f>B83/2200</f>
        <v>6.0282283623880204</v>
      </c>
      <c r="F83" s="15">
        <f>E83</f>
        <v>6.0282283623880204</v>
      </c>
      <c r="G83" s="62">
        <f>(D83-B83)/F83</f>
        <v>65.999999999999943</v>
      </c>
      <c r="H83" s="22"/>
      <c r="I83" s="22"/>
      <c r="J83" s="15">
        <f>D83+H83-I83</f>
        <v>13659.965469171253</v>
      </c>
      <c r="K83" s="52">
        <f>(0.7*B83)</f>
        <v>9283.4716780775507</v>
      </c>
      <c r="L83" s="64">
        <f>E83*50/B83</f>
        <v>2.2727272727272728E-2</v>
      </c>
      <c r="M83" s="51"/>
      <c r="N83" s="54"/>
      <c r="O83" s="21"/>
      <c r="P83" s="19"/>
      <c r="Q83" s="15">
        <f>Q81+C83+H81</f>
        <v>13659.965469171253</v>
      </c>
      <c r="R83" s="28">
        <f>(Q83-(B3+SUM(H3:H81)))/(B3+SUM(H3:H81))</f>
        <v>5.8299827345856263</v>
      </c>
      <c r="S83" s="28">
        <f>D83/B83-1</f>
        <v>3.0000000000000027E-2</v>
      </c>
    </row>
    <row r="84" spans="1:19" s="23" customFormat="1">
      <c r="A84" s="1">
        <f>A83+7</f>
        <v>45067</v>
      </c>
      <c r="B84" s="18">
        <f>D83+H83-O83</f>
        <v>13659.965469171253</v>
      </c>
      <c r="C84" s="48">
        <f>(B84*required_return)</f>
        <v>409.79896407513758</v>
      </c>
      <c r="D84" s="19">
        <f>B84+C84</f>
        <v>14069.764433246391</v>
      </c>
      <c r="E84" s="15">
        <f>B84/2200</f>
        <v>6.2090752132596601</v>
      </c>
      <c r="F84" s="15">
        <f>E84</f>
        <v>6.2090752132596601</v>
      </c>
      <c r="G84" s="61">
        <f t="shared" ref="G84:G86" si="48">(D84-B84)/F84</f>
        <v>66.000000000000142</v>
      </c>
      <c r="H84" s="22"/>
      <c r="I84" s="22"/>
      <c r="J84" s="19">
        <f>D84+H84-I84</f>
        <v>14069.764433246391</v>
      </c>
      <c r="K84" s="52">
        <f>(0.7*B84)</f>
        <v>9561.9758284198761</v>
      </c>
      <c r="L84" s="64">
        <f>E84*50/B84</f>
        <v>2.2727272727272728E-2</v>
      </c>
      <c r="M84" s="51"/>
      <c r="N84" s="54"/>
      <c r="O84" s="21"/>
      <c r="P84" s="19"/>
      <c r="Q84" s="15">
        <f>Q83+C84+H83</f>
        <v>14069.764433246391</v>
      </c>
      <c r="R84" s="28">
        <f>(Q84-(B3+SUM(H3:H83)))/(B3+SUM(H3:H83))</f>
        <v>6.0348822166231955</v>
      </c>
      <c r="S84" s="28">
        <f t="shared" ref="S84:S86" si="49">D84/B84-1</f>
        <v>3.0000000000000027E-2</v>
      </c>
    </row>
    <row r="85" spans="1:19" s="23" customFormat="1">
      <c r="A85" s="1">
        <f>A84+7</f>
        <v>45074</v>
      </c>
      <c r="B85" s="18">
        <f>D84+H84-O84</f>
        <v>14069.764433246391</v>
      </c>
      <c r="C85" s="48">
        <f>(B85*required_return)</f>
        <v>422.09293299739176</v>
      </c>
      <c r="D85" s="19">
        <f>B85+C85</f>
        <v>14491.857366243783</v>
      </c>
      <c r="E85" s="15">
        <f>B85/2200</f>
        <v>6.3953474696574508</v>
      </c>
      <c r="F85" s="15">
        <f>E85</f>
        <v>6.3953474696574508</v>
      </c>
      <c r="G85" s="61">
        <f t="shared" si="48"/>
        <v>65.999999999999957</v>
      </c>
      <c r="H85" s="22"/>
      <c r="I85" s="22"/>
      <c r="J85" s="19">
        <f>D85+H85-I85</f>
        <v>14491.857366243783</v>
      </c>
      <c r="K85" s="52">
        <f>(0.7*B85)</f>
        <v>9848.8351032724731</v>
      </c>
      <c r="L85" s="64">
        <f t="shared" ref="L85:L86" si="50">E85*50/B85</f>
        <v>2.2727272727272728E-2</v>
      </c>
      <c r="M85" s="51"/>
      <c r="N85" s="54"/>
      <c r="O85" s="21"/>
      <c r="P85" s="19"/>
      <c r="Q85" s="15">
        <f>Q84+C85+H84</f>
        <v>14491.857366243783</v>
      </c>
      <c r="R85" s="28">
        <f>(Q85-(B3+SUM(H3:H84)))/(B3+SUM(H3:H84))</f>
        <v>6.2459286831218916</v>
      </c>
      <c r="S85" s="28">
        <f t="shared" si="49"/>
        <v>3.0000000000000027E-2</v>
      </c>
    </row>
    <row r="86" spans="1:19" s="23" customFormat="1" ht="15" thickBot="1">
      <c r="A86" s="6">
        <f>A85+7</f>
        <v>45081</v>
      </c>
      <c r="B86" s="18">
        <f>D85+H85-O85</f>
        <v>14491.857366243783</v>
      </c>
      <c r="C86" s="48">
        <f>(B86*required_return)</f>
        <v>434.75572098731345</v>
      </c>
      <c r="D86" s="19">
        <f>B86+C86</f>
        <v>14926.613087231097</v>
      </c>
      <c r="E86" s="15">
        <f>B86/2200</f>
        <v>6.5872078937471743</v>
      </c>
      <c r="F86" s="15">
        <f>E86</f>
        <v>6.5872078937471743</v>
      </c>
      <c r="G86" s="61">
        <f t="shared" si="48"/>
        <v>66.000000000000057</v>
      </c>
      <c r="H86" s="24"/>
      <c r="I86" s="24"/>
      <c r="J86" s="19">
        <f>D86+H86-I86</f>
        <v>14926.613087231097</v>
      </c>
      <c r="K86" s="52">
        <f>(0.7*B86)</f>
        <v>10144.300156370648</v>
      </c>
      <c r="L86" s="64">
        <f t="shared" si="50"/>
        <v>2.2727272727272728E-2</v>
      </c>
      <c r="M86" s="51"/>
      <c r="N86" s="55"/>
      <c r="O86" s="21"/>
      <c r="P86" s="19"/>
      <c r="Q86" s="15">
        <f>Q85+C86+H85</f>
        <v>14926.613087231097</v>
      </c>
      <c r="R86" s="28">
        <f>(Q86-(B3+SUM(H3:H85)))/(B3+SUM(H3:H85))</f>
        <v>6.4633065436155483</v>
      </c>
      <c r="S86" s="28">
        <f t="shared" si="49"/>
        <v>3.0000000000000027E-2</v>
      </c>
    </row>
    <row r="87" spans="1:19" ht="15" thickBot="1">
      <c r="A87" s="2"/>
      <c r="B87" s="3"/>
      <c r="C87" s="13"/>
      <c r="D87" s="4"/>
      <c r="E87" s="4"/>
      <c r="F87" s="4"/>
      <c r="G87" s="4"/>
      <c r="H87" s="4"/>
      <c r="I87" s="4"/>
      <c r="J87" s="4"/>
      <c r="K87" s="5"/>
      <c r="L87" s="4"/>
      <c r="M87" s="4"/>
      <c r="N87" s="4"/>
      <c r="O87" s="4"/>
      <c r="P87" s="4"/>
      <c r="Q87" s="4"/>
      <c r="R87" s="29"/>
      <c r="S87" s="29"/>
    </row>
    <row r="88" spans="1:19" s="23" customFormat="1">
      <c r="A88" s="1">
        <f>A86+7</f>
        <v>45088</v>
      </c>
      <c r="B88" s="18">
        <f>D86+H86-O86</f>
        <v>14926.613087231097</v>
      </c>
      <c r="C88" s="48">
        <f>(B88*required_return)</f>
        <v>447.79839261693292</v>
      </c>
      <c r="D88" s="15">
        <f>B88+C88</f>
        <v>15374.41147984803</v>
      </c>
      <c r="E88" s="15">
        <f>B88/2200</f>
        <v>6.7848241305595893</v>
      </c>
      <c r="F88" s="15">
        <f>E88</f>
        <v>6.7848241305595893</v>
      </c>
      <c r="G88" s="62">
        <f>(D88-B88)/F88</f>
        <v>65.999999999999972</v>
      </c>
      <c r="H88" s="22"/>
      <c r="I88" s="22"/>
      <c r="J88" s="15">
        <f>D88+H88-I88</f>
        <v>15374.41147984803</v>
      </c>
      <c r="K88" s="52">
        <f>(0.7*B88)</f>
        <v>10448.629161061766</v>
      </c>
      <c r="L88" s="64">
        <f>E88*50/B88</f>
        <v>2.2727272727272724E-2</v>
      </c>
      <c r="M88" s="51"/>
      <c r="N88" s="54"/>
      <c r="O88" s="21"/>
      <c r="P88" s="19"/>
      <c r="Q88" s="15">
        <f>Q86+C88+H86</f>
        <v>15374.41147984803</v>
      </c>
      <c r="R88" s="28">
        <f>(Q88-(B3+SUM(H3:H86)))/(B3+SUM(H3:H86))</f>
        <v>6.687205739924015</v>
      </c>
      <c r="S88" s="28">
        <f>D88/B88-1</f>
        <v>3.0000000000000027E-2</v>
      </c>
    </row>
    <row r="89" spans="1:19" s="23" customFormat="1">
      <c r="A89" s="1">
        <f>A88+7</f>
        <v>45095</v>
      </c>
      <c r="B89" s="18">
        <f>D88+H88-O88</f>
        <v>15374.41147984803</v>
      </c>
      <c r="C89" s="48">
        <f>(B89*required_return)</f>
        <v>461.23234439544086</v>
      </c>
      <c r="D89" s="19">
        <f>B89+C89</f>
        <v>15835.643824243471</v>
      </c>
      <c r="E89" s="15">
        <f>B89/2200</f>
        <v>6.9883688544763771</v>
      </c>
      <c r="F89" s="15">
        <f>E89</f>
        <v>6.9883688544763771</v>
      </c>
      <c r="G89" s="61">
        <f t="shared" ref="G89:G91" si="51">(D89-B89)/F89</f>
        <v>66.000000000000014</v>
      </c>
      <c r="H89" s="22"/>
      <c r="I89" s="22"/>
      <c r="J89" s="19">
        <f>D89+H89-I89</f>
        <v>15835.643824243471</v>
      </c>
      <c r="K89" s="52">
        <f>(0.7*B89)</f>
        <v>10762.088035893619</v>
      </c>
      <c r="L89" s="64">
        <f>E89*50/B89</f>
        <v>2.2727272727272728E-2</v>
      </c>
      <c r="M89" s="51"/>
      <c r="N89" s="54"/>
      <c r="O89" s="21"/>
      <c r="P89" s="19"/>
      <c r="Q89" s="15">
        <f>Q88+C89+H88</f>
        <v>15835.643824243471</v>
      </c>
      <c r="R89" s="28">
        <f>(Q89-(B3+SUM(H3:H88)))/(B3+SUM(H3:H88))</f>
        <v>6.9178219121217355</v>
      </c>
      <c r="S89" s="28">
        <f t="shared" ref="S89:S91" si="52">D89/B89-1</f>
        <v>3.0000000000000027E-2</v>
      </c>
    </row>
    <row r="90" spans="1:19" s="23" customFormat="1">
      <c r="A90" s="1">
        <f>A89+7</f>
        <v>45102</v>
      </c>
      <c r="B90" s="18">
        <f>D89+H89-O89</f>
        <v>15835.643824243471</v>
      </c>
      <c r="C90" s="48">
        <f>(B90*required_return)</f>
        <v>475.06931472730412</v>
      </c>
      <c r="D90" s="19">
        <f>B90+C90</f>
        <v>16310.713138970776</v>
      </c>
      <c r="E90" s="15">
        <f>B90/2200</f>
        <v>7.198019920110668</v>
      </c>
      <c r="F90" s="15">
        <f>E90</f>
        <v>7.198019920110668</v>
      </c>
      <c r="G90" s="61">
        <f t="shared" si="51"/>
        <v>66.000000000000128</v>
      </c>
      <c r="H90" s="22"/>
      <c r="I90" s="22"/>
      <c r="J90" s="19">
        <f>D90+H90-I90</f>
        <v>16310.713138970776</v>
      </c>
      <c r="K90" s="52">
        <f>(0.7*B90)</f>
        <v>11084.950676970429</v>
      </c>
      <c r="L90" s="64">
        <f t="shared" ref="L90:L91" si="53">E90*50/B90</f>
        <v>2.2727272727272724E-2</v>
      </c>
      <c r="M90" s="51"/>
      <c r="N90" s="54"/>
      <c r="O90" s="21"/>
      <c r="P90" s="19"/>
      <c r="Q90" s="15">
        <f>Q89+C90+H89</f>
        <v>16310.713138970776</v>
      </c>
      <c r="R90" s="28">
        <f>(Q90-(B3+SUM(H3:H89)))/(B3+SUM(H3:H89))</f>
        <v>7.155356569485388</v>
      </c>
      <c r="S90" s="28">
        <f t="shared" si="52"/>
        <v>3.0000000000000027E-2</v>
      </c>
    </row>
    <row r="91" spans="1:19" s="23" customFormat="1" ht="15" thickBot="1">
      <c r="A91" s="6">
        <f>A90+7</f>
        <v>45109</v>
      </c>
      <c r="B91" s="18">
        <f>D90+H90-O90</f>
        <v>16310.713138970776</v>
      </c>
      <c r="C91" s="48">
        <f>(B91*required_return)</f>
        <v>489.32139416912327</v>
      </c>
      <c r="D91" s="19">
        <f>B91+C91</f>
        <v>16800.0345331399</v>
      </c>
      <c r="E91" s="15">
        <f>B91/2200</f>
        <v>7.4139605177139893</v>
      </c>
      <c r="F91" s="15">
        <f>E91</f>
        <v>7.4139605177139893</v>
      </c>
      <c r="G91" s="61">
        <f t="shared" si="51"/>
        <v>66.000000000000185</v>
      </c>
      <c r="H91" s="24"/>
      <c r="I91" s="24"/>
      <c r="J91" s="19">
        <f>D91+H91-I91</f>
        <v>16800.0345331399</v>
      </c>
      <c r="K91" s="52">
        <f>(0.7*B91)</f>
        <v>11417.499197279541</v>
      </c>
      <c r="L91" s="64">
        <f t="shared" si="53"/>
        <v>2.2727272727272728E-2</v>
      </c>
      <c r="M91" s="51"/>
      <c r="N91" s="55"/>
      <c r="O91" s="21"/>
      <c r="P91" s="19"/>
      <c r="Q91" s="15">
        <f>Q90+C91+H90</f>
        <v>16800.0345331399</v>
      </c>
      <c r="R91" s="28">
        <f>(Q91-(B3+SUM(H3:H90)))/(B3+SUM(H3:H90))</f>
        <v>7.4000172665699502</v>
      </c>
      <c r="S91" s="28">
        <f t="shared" si="52"/>
        <v>3.0000000000000027E-2</v>
      </c>
    </row>
    <row r="92" spans="1:19" ht="15" thickBot="1">
      <c r="A92" s="2"/>
      <c r="B92" s="3"/>
      <c r="C92" s="13"/>
      <c r="D92" s="4"/>
      <c r="E92" s="4"/>
      <c r="F92" s="4"/>
      <c r="G92" s="4"/>
      <c r="H92" s="4"/>
      <c r="I92" s="4"/>
      <c r="J92" s="4"/>
      <c r="K92" s="5"/>
      <c r="L92" s="4"/>
      <c r="M92" s="4"/>
      <c r="N92" s="4"/>
      <c r="O92" s="4"/>
      <c r="P92" s="4"/>
      <c r="Q92" s="4"/>
      <c r="R92" s="29"/>
      <c r="S92" s="29"/>
    </row>
    <row r="93" spans="1:19" s="23" customFormat="1">
      <c r="A93" s="1">
        <f>A91+7</f>
        <v>45116</v>
      </c>
      <c r="B93" s="18">
        <f>D91+H91-O91</f>
        <v>16800.0345331399</v>
      </c>
      <c r="C93" s="48">
        <f>(B93*required_return)</f>
        <v>504.00103599419697</v>
      </c>
      <c r="D93" s="15">
        <f>B93+C93</f>
        <v>17304.035569134096</v>
      </c>
      <c r="E93" s="15">
        <f>B93/2200</f>
        <v>7.6363793332454089</v>
      </c>
      <c r="F93" s="15">
        <f>E93</f>
        <v>7.6363793332454089</v>
      </c>
      <c r="G93" s="62">
        <f>(D93-B93)/F93</f>
        <v>65.999999999999773</v>
      </c>
      <c r="H93" s="22"/>
      <c r="I93" s="22"/>
      <c r="J93" s="15">
        <f>D93+H93-I93</f>
        <v>17304.035569134096</v>
      </c>
      <c r="K93" s="52">
        <f>(0.7*B93)</f>
        <v>11760.024173197929</v>
      </c>
      <c r="L93" s="64">
        <f>E93*50/B93</f>
        <v>2.2727272727272724E-2</v>
      </c>
      <c r="M93" s="51"/>
      <c r="N93" s="54"/>
      <c r="O93" s="21"/>
      <c r="P93" s="19"/>
      <c r="Q93" s="15">
        <f>Q91+C93+H91</f>
        <v>17304.035569134096</v>
      </c>
      <c r="R93" s="28">
        <f>(Q93-(B3+SUM(H3:H91)))/(B3+SUM(H3:H91))</f>
        <v>7.6520177845670476</v>
      </c>
      <c r="S93" s="28">
        <f>D93/B93-1</f>
        <v>2.9999999999999805E-2</v>
      </c>
    </row>
    <row r="94" spans="1:19" s="23" customFormat="1">
      <c r="A94" s="1">
        <f>A93+7</f>
        <v>45123</v>
      </c>
      <c r="B94" s="18">
        <f>D93+H93-O93</f>
        <v>17304.035569134096</v>
      </c>
      <c r="C94" s="48">
        <f>(B94*required_return)</f>
        <v>519.1210670740229</v>
      </c>
      <c r="D94" s="19">
        <f>B94+C94</f>
        <v>17823.156636208118</v>
      </c>
      <c r="E94" s="15">
        <f>B94/2200</f>
        <v>7.8654707132427708</v>
      </c>
      <c r="F94" s="15">
        <f>E94</f>
        <v>7.8654707132427708</v>
      </c>
      <c r="G94" s="61">
        <f t="shared" ref="G94:G96" si="54">(D94-B94)/F94</f>
        <v>65.999999999999886</v>
      </c>
      <c r="H94" s="22"/>
      <c r="I94" s="22"/>
      <c r="J94" s="19">
        <f>D94+H94-I94</f>
        <v>17823.156636208118</v>
      </c>
      <c r="K94" s="52">
        <f>(0.7*B94)</f>
        <v>12112.824898393867</v>
      </c>
      <c r="L94" s="64">
        <f>E94*50/B94</f>
        <v>2.2727272727272728E-2</v>
      </c>
      <c r="M94" s="51"/>
      <c r="N94" s="54"/>
      <c r="O94" s="21"/>
      <c r="P94" s="19"/>
      <c r="Q94" s="15">
        <f>Q93+C94+H93</f>
        <v>17823.156636208118</v>
      </c>
      <c r="R94" s="28">
        <f>(Q94-(B3+SUM(H3:H93)))/(B3+SUM(H3:H93))</f>
        <v>7.9115783181040591</v>
      </c>
      <c r="S94" s="28">
        <f t="shared" ref="S94:S96" si="55">D94/B94-1</f>
        <v>3.0000000000000027E-2</v>
      </c>
    </row>
    <row r="95" spans="1:19" s="23" customFormat="1">
      <c r="A95" s="1">
        <f>A94+7</f>
        <v>45130</v>
      </c>
      <c r="B95" s="18">
        <f>D94+H94-O94</f>
        <v>17823.156636208118</v>
      </c>
      <c r="C95" s="48">
        <f>(B95*required_return)</f>
        <v>534.69469908624353</v>
      </c>
      <c r="D95" s="19">
        <f>B95+C95</f>
        <v>18357.851335294363</v>
      </c>
      <c r="E95" s="15">
        <f>B95/2200</f>
        <v>8.1014348346400542</v>
      </c>
      <c r="F95" s="15">
        <f>E95</f>
        <v>8.1014348346400542</v>
      </c>
      <c r="G95" s="61">
        <f t="shared" si="54"/>
        <v>66.000000000000199</v>
      </c>
      <c r="H95" s="22"/>
      <c r="I95" s="22"/>
      <c r="J95" s="19">
        <f>D95+H95-I95</f>
        <v>18357.851335294363</v>
      </c>
      <c r="K95" s="52">
        <f>(0.7*B95)</f>
        <v>12476.209645345682</v>
      </c>
      <c r="L95" s="64">
        <f t="shared" ref="L95:L96" si="56">E95*50/B95</f>
        <v>2.2727272727272728E-2</v>
      </c>
      <c r="M95" s="51"/>
      <c r="N95" s="54"/>
      <c r="O95" s="21"/>
      <c r="P95" s="19"/>
      <c r="Q95" s="15">
        <f>Q94+C95+H94</f>
        <v>18357.851335294363</v>
      </c>
      <c r="R95" s="28">
        <f>(Q95-(B3+SUM(H3:H94)))/(B3+SUM(H3:H94))</f>
        <v>8.1789256676471815</v>
      </c>
      <c r="S95" s="28">
        <f t="shared" si="55"/>
        <v>3.0000000000000027E-2</v>
      </c>
    </row>
    <row r="96" spans="1:19" s="23" customFormat="1" ht="15" thickBot="1">
      <c r="A96" s="6">
        <f>A95+7</f>
        <v>45137</v>
      </c>
      <c r="B96" s="18">
        <f>D95+H95-O95</f>
        <v>18357.851335294363</v>
      </c>
      <c r="C96" s="48">
        <f>(B96*required_return)</f>
        <v>550.73554005883091</v>
      </c>
      <c r="D96" s="19">
        <f>B96+C96</f>
        <v>18908.586875353194</v>
      </c>
      <c r="E96" s="15">
        <f>B96/2200</f>
        <v>8.3444778796792551</v>
      </c>
      <c r="F96" s="15">
        <f>E96</f>
        <v>8.3444778796792551</v>
      </c>
      <c r="G96" s="61">
        <f t="shared" si="54"/>
        <v>66.000000000000043</v>
      </c>
      <c r="H96" s="24"/>
      <c r="I96" s="24"/>
      <c r="J96" s="19">
        <f>D96+H96-I96</f>
        <v>18908.586875353194</v>
      </c>
      <c r="K96" s="52">
        <f>(0.7*B96)</f>
        <v>12850.495934706054</v>
      </c>
      <c r="L96" s="64">
        <f t="shared" si="56"/>
        <v>2.2727272727272724E-2</v>
      </c>
      <c r="M96" s="51"/>
      <c r="N96" s="55"/>
      <c r="O96" s="21"/>
      <c r="P96" s="19"/>
      <c r="Q96" s="15">
        <f>Q95+C96+H95</f>
        <v>18908.586875353194</v>
      </c>
      <c r="R96" s="28">
        <f>(Q96-(B3+SUM(H3:H95)))/(B3+SUM(H3:H95))</f>
        <v>8.454293437676597</v>
      </c>
      <c r="S96" s="28">
        <f t="shared" si="55"/>
        <v>3.0000000000000027E-2</v>
      </c>
    </row>
    <row r="97" spans="1:19" ht="15" thickBot="1">
      <c r="A97" s="75"/>
      <c r="B97" s="76"/>
      <c r="C97" s="77"/>
      <c r="D97" s="78"/>
      <c r="E97" s="71"/>
      <c r="F97" s="78"/>
      <c r="G97" s="78"/>
      <c r="H97" s="78" t="s">
        <v>41</v>
      </c>
      <c r="I97" s="78" t="s">
        <v>42</v>
      </c>
      <c r="J97" s="78"/>
      <c r="K97" s="79"/>
      <c r="L97" s="78"/>
      <c r="M97" s="78"/>
      <c r="N97" s="78"/>
      <c r="O97" s="78"/>
      <c r="P97" s="78"/>
      <c r="Q97" s="78"/>
      <c r="R97" s="80"/>
      <c r="S97" s="80"/>
    </row>
    <row r="98" spans="1:19" s="23" customFormat="1">
      <c r="A98" s="1">
        <f>A96+7</f>
        <v>45144</v>
      </c>
      <c r="B98" s="18">
        <f>D96+H96-O96</f>
        <v>18908.586875353194</v>
      </c>
      <c r="C98" s="48">
        <f>(B98*required_return)</f>
        <v>567.25760626059582</v>
      </c>
      <c r="D98" s="15">
        <f>B98+C98</f>
        <v>19475.844481613789</v>
      </c>
      <c r="E98" s="15">
        <f>B98/5000</f>
        <v>3.781717375070639</v>
      </c>
      <c r="F98" s="15">
        <f>E98</f>
        <v>3.781717375070639</v>
      </c>
      <c r="G98" s="62">
        <f>(D98-B98)/F98</f>
        <v>149.99999999999974</v>
      </c>
      <c r="H98" s="22"/>
      <c r="I98" s="22"/>
      <c r="J98" s="15">
        <f>D98+H98-I98</f>
        <v>19475.844481613789</v>
      </c>
      <c r="K98" s="52">
        <f>(0.7*B98)</f>
        <v>13236.010812747236</v>
      </c>
      <c r="L98" s="64">
        <f>E98*50/B98</f>
        <v>0.01</v>
      </c>
      <c r="M98" s="51"/>
      <c r="N98" s="54"/>
      <c r="O98" s="21"/>
      <c r="P98" s="19"/>
      <c r="Q98" s="15">
        <f>Q96+C98+H96</f>
        <v>19475.844481613789</v>
      </c>
      <c r="R98" s="28">
        <f>(Q98-(B3+SUM(H3:H96)))/(B3+SUM(H3:H96))</f>
        <v>8.7379222408068937</v>
      </c>
      <c r="S98" s="28">
        <f>D98/B98-1</f>
        <v>3.0000000000000027E-2</v>
      </c>
    </row>
    <row r="99" spans="1:19" s="23" customFormat="1">
      <c r="A99" s="1">
        <f>A98+7</f>
        <v>45151</v>
      </c>
      <c r="B99" s="18">
        <f>D98+H98-O98</f>
        <v>19475.844481613789</v>
      </c>
      <c r="C99" s="48">
        <f>(B99*required_return)</f>
        <v>584.27533444841367</v>
      </c>
      <c r="D99" s="19">
        <f>B99+C99</f>
        <v>20060.119816062204</v>
      </c>
      <c r="E99" s="15">
        <f>B99/5000</f>
        <v>3.8951688963227578</v>
      </c>
      <c r="F99" s="15">
        <f>E99</f>
        <v>3.8951688963227578</v>
      </c>
      <c r="G99" s="61">
        <f t="shared" ref="G99:G101" si="57">(D99-B99)/F99</f>
        <v>150.00000000000043</v>
      </c>
      <c r="H99" s="22"/>
      <c r="I99" s="22"/>
      <c r="J99" s="19">
        <f>D99+H99-I99</f>
        <v>20060.119816062204</v>
      </c>
      <c r="K99" s="52">
        <f>(0.7*B99)</f>
        <v>13633.091137129652</v>
      </c>
      <c r="L99" s="64">
        <f>E99*50/B99</f>
        <v>0.01</v>
      </c>
      <c r="M99" s="51"/>
      <c r="N99" s="54"/>
      <c r="O99" s="21"/>
      <c r="P99" s="19"/>
      <c r="Q99" s="15">
        <f>Q98+C99+H98</f>
        <v>20060.119816062204</v>
      </c>
      <c r="R99" s="28">
        <f>(Q99-(B3+SUM(H3:H98)))/(B3+SUM(H3:H98))</f>
        <v>9.0300599080311024</v>
      </c>
      <c r="S99" s="28">
        <f t="shared" ref="S99:S101" si="58">D99/B99-1</f>
        <v>3.0000000000000027E-2</v>
      </c>
    </row>
    <row r="100" spans="1:19" s="23" customFormat="1">
      <c r="A100" s="1">
        <f>A99+7</f>
        <v>45158</v>
      </c>
      <c r="B100" s="18">
        <f>D99+H99-O99</f>
        <v>20060.119816062204</v>
      </c>
      <c r="C100" s="48">
        <f>(B100*required_return)</f>
        <v>601.80359448186607</v>
      </c>
      <c r="D100" s="19">
        <f>B100+C100</f>
        <v>20661.92341054407</v>
      </c>
      <c r="E100" s="15">
        <f>B100/5000</f>
        <v>4.0120239632124406</v>
      </c>
      <c r="F100" s="15">
        <f>E100</f>
        <v>4.0120239632124406</v>
      </c>
      <c r="G100" s="61">
        <f t="shared" si="57"/>
        <v>149.99999999999991</v>
      </c>
      <c r="H100" s="22"/>
      <c r="I100" s="22"/>
      <c r="J100" s="19">
        <f>D100+H100-I100</f>
        <v>20661.92341054407</v>
      </c>
      <c r="K100" s="52">
        <f>(0.7*B100)</f>
        <v>14042.083871243542</v>
      </c>
      <c r="L100" s="64">
        <f t="shared" ref="L100:L101" si="59">E100*50/B100</f>
        <v>0.01</v>
      </c>
      <c r="M100" s="51"/>
      <c r="N100" s="54"/>
      <c r="O100" s="21"/>
      <c r="P100" s="19"/>
      <c r="Q100" s="15">
        <f>Q99+C100+H99</f>
        <v>20661.92341054407</v>
      </c>
      <c r="R100" s="28">
        <f>(Q100-(B3+SUM(H3:H99)))/(B3+SUM(H3:H99))</f>
        <v>9.3309617052720348</v>
      </c>
      <c r="S100" s="28">
        <f t="shared" si="58"/>
        <v>3.0000000000000027E-2</v>
      </c>
    </row>
    <row r="101" spans="1:19" s="23" customFormat="1" ht="15" thickBot="1">
      <c r="A101" s="6">
        <f>A100+7</f>
        <v>45165</v>
      </c>
      <c r="B101" s="18">
        <f>D100+H100-O100</f>
        <v>20661.92341054407</v>
      </c>
      <c r="C101" s="48">
        <f>(B101*required_return)</f>
        <v>619.85770231632205</v>
      </c>
      <c r="D101" s="19">
        <f>B101+C101</f>
        <v>21281.781112860393</v>
      </c>
      <c r="E101" s="15">
        <f>B101/5000</f>
        <v>4.1323846821088139</v>
      </c>
      <c r="F101" s="15">
        <f>E101</f>
        <v>4.1323846821088139</v>
      </c>
      <c r="G101" s="61">
        <f t="shared" si="57"/>
        <v>150.00000000000031</v>
      </c>
      <c r="H101" s="24"/>
      <c r="I101" s="24"/>
      <c r="J101" s="19">
        <f>D101+H101-I101</f>
        <v>21281.781112860393</v>
      </c>
      <c r="K101" s="52">
        <f>(0.7*B101)</f>
        <v>14463.346387380849</v>
      </c>
      <c r="L101" s="64">
        <f t="shared" si="59"/>
        <v>9.9999999999999985E-3</v>
      </c>
      <c r="M101" s="51"/>
      <c r="N101" s="55"/>
      <c r="O101" s="21"/>
      <c r="P101" s="19"/>
      <c r="Q101" s="15">
        <f>Q100+C101+H100</f>
        <v>21281.781112860393</v>
      </c>
      <c r="R101" s="28">
        <f>(Q101-(B3+SUM(H3:H100)))/(B3+SUM(H3:H100))</f>
        <v>9.6408905564301968</v>
      </c>
      <c r="S101" s="28">
        <f t="shared" si="58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5"/>
      <c r="L102" s="4"/>
      <c r="M102" s="4"/>
      <c r="N102" s="4"/>
      <c r="O102" s="4"/>
      <c r="P102" s="4"/>
      <c r="Q102" s="4"/>
      <c r="R102" s="29"/>
      <c r="S102" s="29"/>
    </row>
    <row r="103" spans="1:19" s="23" customFormat="1">
      <c r="A103" s="1">
        <f>A101+7</f>
        <v>45172</v>
      </c>
      <c r="B103" s="18">
        <f>D101+H101-O101</f>
        <v>21281.781112860393</v>
      </c>
      <c r="C103" s="48">
        <f>(B103*required_return)</f>
        <v>638.45343338581176</v>
      </c>
      <c r="D103" s="15">
        <f>B103+C103</f>
        <v>21920.234546246204</v>
      </c>
      <c r="E103" s="15">
        <f>B103/5000</f>
        <v>4.2563562225720784</v>
      </c>
      <c r="F103" s="15">
        <f>E103</f>
        <v>4.2563562225720784</v>
      </c>
      <c r="G103" s="62">
        <f>(D103-B103)/F103</f>
        <v>149.9999999999996</v>
      </c>
      <c r="H103" s="22"/>
      <c r="I103" s="22"/>
      <c r="J103" s="15">
        <f>D103+H103-I103</f>
        <v>21920.234546246204</v>
      </c>
      <c r="K103" s="52">
        <f>(0.7*B103)</f>
        <v>14897.246779002275</v>
      </c>
      <c r="L103" s="64">
        <f>E103*50/B103</f>
        <v>0.01</v>
      </c>
      <c r="M103" s="51"/>
      <c r="N103" s="20"/>
      <c r="O103" s="21"/>
      <c r="P103" s="19"/>
      <c r="Q103" s="15">
        <f>Q101+C103+H101</f>
        <v>21920.234546246204</v>
      </c>
      <c r="R103" s="28">
        <f>(Q103-(B3+SUM(H3:H101)))/(B3+SUM(H3:H101))</f>
        <v>9.9601172731231014</v>
      </c>
      <c r="S103" s="28">
        <f>D103/B103-1</f>
        <v>3.0000000000000027E-2</v>
      </c>
    </row>
    <row r="104" spans="1:19" s="23" customFormat="1">
      <c r="A104" s="1">
        <f>A103+7</f>
        <v>45179</v>
      </c>
      <c r="B104" s="18">
        <f>D103+H103-O103</f>
        <v>21920.234546246204</v>
      </c>
      <c r="C104" s="48">
        <f>(B104*required_return)</f>
        <v>657.60703638738607</v>
      </c>
      <c r="D104" s="19">
        <f>B104+C104</f>
        <v>22577.841582633591</v>
      </c>
      <c r="E104" s="15">
        <f>B104/5000</f>
        <v>4.3840469092492409</v>
      </c>
      <c r="F104" s="15">
        <f>E104</f>
        <v>4.3840469092492409</v>
      </c>
      <c r="G104" s="61">
        <f t="shared" ref="G104:G106" si="60">(D104-B104)/F104</f>
        <v>150.00000000000037</v>
      </c>
      <c r="H104" s="22"/>
      <c r="I104" s="22"/>
      <c r="J104" s="19">
        <f>D104+H104-I104</f>
        <v>22577.841582633591</v>
      </c>
      <c r="K104" s="52">
        <f>(0.7*B104)</f>
        <v>15344.164182372342</v>
      </c>
      <c r="L104" s="64">
        <f>E104*50/B104</f>
        <v>0.01</v>
      </c>
      <c r="M104" s="51"/>
      <c r="N104" s="20"/>
      <c r="O104" s="21"/>
      <c r="P104" s="19"/>
      <c r="Q104" s="15">
        <f>Q103+C104+H103</f>
        <v>22577.841582633591</v>
      </c>
      <c r="R104" s="28">
        <f>(Q104-(B3+SUM(H3:H103)))/(B3+SUM(H3:H103))</f>
        <v>10.288920791316796</v>
      </c>
      <c r="S104" s="28">
        <f t="shared" ref="S104:S106" si="61">D104/B104-1</f>
        <v>3.0000000000000027E-2</v>
      </c>
    </row>
    <row r="105" spans="1:19" s="23" customFormat="1">
      <c r="A105" s="1">
        <f>A104+7</f>
        <v>45186</v>
      </c>
      <c r="B105" s="18">
        <f>D104+H104-O104</f>
        <v>22577.841582633591</v>
      </c>
      <c r="C105" s="48">
        <f>(B105*required_return)</f>
        <v>677.33524747900776</v>
      </c>
      <c r="D105" s="19">
        <f>B105+C105</f>
        <v>23255.176830112599</v>
      </c>
      <c r="E105" s="15">
        <f>B105/5000</f>
        <v>4.5155683165267186</v>
      </c>
      <c r="F105" s="15">
        <f>E105</f>
        <v>4.5155683165267186</v>
      </c>
      <c r="G105" s="61">
        <f t="shared" si="60"/>
        <v>150.00000000000006</v>
      </c>
      <c r="H105" s="22"/>
      <c r="I105" s="22"/>
      <c r="J105" s="19">
        <f>D105+H105-I105</f>
        <v>23255.176830112599</v>
      </c>
      <c r="K105" s="52">
        <f>(0.7*B105)</f>
        <v>15804.489107843512</v>
      </c>
      <c r="L105" s="64">
        <f t="shared" ref="L105:L106" si="62">E105*50/B105</f>
        <v>0.01</v>
      </c>
      <c r="M105" s="51"/>
      <c r="N105" s="20"/>
      <c r="O105" s="21"/>
      <c r="P105" s="19"/>
      <c r="Q105" s="15">
        <f>Q104+C105+H104</f>
        <v>23255.176830112599</v>
      </c>
      <c r="R105" s="28">
        <f>(Q105-(B3+SUM(H3:H104)))/(B3+SUM(H3:H104))</f>
        <v>10.6275884150563</v>
      </c>
      <c r="S105" s="28">
        <f t="shared" si="61"/>
        <v>3.0000000000000027E-2</v>
      </c>
    </row>
    <row r="106" spans="1:19" s="23" customFormat="1" ht="15" thickBot="1">
      <c r="A106" s="1">
        <f>A105+7</f>
        <v>45193</v>
      </c>
      <c r="B106" s="18">
        <f>D105+H105-O105</f>
        <v>23255.176830112599</v>
      </c>
      <c r="C106" s="48">
        <f>(B106*required_return)</f>
        <v>697.65530490337801</v>
      </c>
      <c r="D106" s="19">
        <f>B106+C106</f>
        <v>23952.832135015979</v>
      </c>
      <c r="E106" s="15">
        <f>B106/5000</f>
        <v>4.6510353660225201</v>
      </c>
      <c r="F106" s="15">
        <f>E106</f>
        <v>4.6510353660225201</v>
      </c>
      <c r="G106" s="61">
        <f t="shared" si="60"/>
        <v>150.00000000000026</v>
      </c>
      <c r="H106" s="22"/>
      <c r="I106" s="22"/>
      <c r="J106" s="19">
        <f>D106+H106-I106</f>
        <v>23952.832135015979</v>
      </c>
      <c r="K106" s="52">
        <f>(0.7*B106)</f>
        <v>16278.623781078819</v>
      </c>
      <c r="L106" s="64">
        <f t="shared" si="62"/>
        <v>0.01</v>
      </c>
      <c r="M106" s="51"/>
      <c r="N106" s="26"/>
      <c r="O106" s="21"/>
      <c r="P106" s="19"/>
      <c r="Q106" s="15">
        <f>Q105+C106+H105</f>
        <v>23952.832135015979</v>
      </c>
      <c r="R106" s="28">
        <f>(Q106-(B3+SUM(H3:H105)))/(B3+SUM(H3:H105))</f>
        <v>10.976416067507989</v>
      </c>
      <c r="S106" s="28">
        <f t="shared" si="61"/>
        <v>3.0000000000000027E-2</v>
      </c>
    </row>
    <row r="107" spans="1:19" ht="15" thickBot="1">
      <c r="A107" s="2"/>
      <c r="B107" s="3"/>
      <c r="C107" s="13"/>
      <c r="D107" s="4"/>
      <c r="E107" s="4"/>
      <c r="F107" s="4"/>
      <c r="G107" s="4"/>
      <c r="H107" s="4"/>
      <c r="I107" s="4"/>
      <c r="J107" s="4"/>
      <c r="K107" s="5"/>
      <c r="L107" s="4"/>
      <c r="M107" s="4"/>
      <c r="N107" s="4"/>
      <c r="O107" s="4"/>
      <c r="P107" s="4"/>
      <c r="Q107" s="4"/>
      <c r="R107" s="29"/>
      <c r="S107" s="29"/>
    </row>
    <row r="108" spans="1:19" s="23" customFormat="1">
      <c r="A108" s="1">
        <f>A106+7</f>
        <v>45200</v>
      </c>
      <c r="B108" s="18">
        <f>D106+H106-O106</f>
        <v>23952.832135015979</v>
      </c>
      <c r="C108" s="48">
        <f>(B108*required_return)</f>
        <v>718.58496405047936</v>
      </c>
      <c r="D108" s="15">
        <f>B108+C108</f>
        <v>24671.417099066457</v>
      </c>
      <c r="E108" s="15">
        <f>B108/5000</f>
        <v>4.7905664270031956</v>
      </c>
      <c r="F108" s="15">
        <f>E108</f>
        <v>4.7905664270031956</v>
      </c>
      <c r="G108" s="62">
        <f>(D108-B108)/F108</f>
        <v>149.9999999999998</v>
      </c>
      <c r="H108" s="22"/>
      <c r="I108" s="22"/>
      <c r="J108" s="15">
        <f>D108+H108-I108</f>
        <v>24671.417099066457</v>
      </c>
      <c r="K108" s="52">
        <f>(0.7*B108)</f>
        <v>16766.982494511183</v>
      </c>
      <c r="L108" s="64">
        <f>E108*50/B108</f>
        <v>0.01</v>
      </c>
      <c r="M108" s="51"/>
      <c r="N108" s="54"/>
      <c r="O108" s="21"/>
      <c r="P108" s="19"/>
      <c r="Q108" s="15">
        <f>Q106+C108+H106</f>
        <v>24671.417099066457</v>
      </c>
      <c r="R108" s="28">
        <f>(Q108-(B3+SUM(H3:H106)))/(B3+SUM(H3:H106))</f>
        <v>11.335708549533228</v>
      </c>
      <c r="S108" s="28">
        <f>D108/B108-1</f>
        <v>3.0000000000000027E-2</v>
      </c>
    </row>
    <row r="109" spans="1:19" s="23" customFormat="1">
      <c r="A109" s="1">
        <f>A108+7</f>
        <v>45207</v>
      </c>
      <c r="B109" s="18">
        <f>D108+H108-O108</f>
        <v>24671.417099066457</v>
      </c>
      <c r="C109" s="48">
        <f>(B109*required_return)</f>
        <v>740.14251297199371</v>
      </c>
      <c r="D109" s="19">
        <f>B109+C109</f>
        <v>25411.559612038451</v>
      </c>
      <c r="E109" s="15">
        <f>B109/5000</f>
        <v>4.9342834198132914</v>
      </c>
      <c r="F109" s="15">
        <f>E109</f>
        <v>4.9342834198132914</v>
      </c>
      <c r="G109" s="61">
        <f t="shared" ref="G109:G111" si="63">(D109-B109)/F109</f>
        <v>150</v>
      </c>
      <c r="H109" s="22"/>
      <c r="I109" s="22"/>
      <c r="J109" s="19">
        <f>D109+H109-I109</f>
        <v>25411.559612038451</v>
      </c>
      <c r="K109" s="52">
        <f>(0.7*B109)</f>
        <v>17269.99196934652</v>
      </c>
      <c r="L109" s="64">
        <f>E109*50/B109</f>
        <v>0.01</v>
      </c>
      <c r="M109" s="51"/>
      <c r="N109" s="54"/>
      <c r="O109" s="21"/>
      <c r="P109" s="19"/>
      <c r="Q109" s="15">
        <f>Q108+C109+H108</f>
        <v>25411.559612038451</v>
      </c>
      <c r="R109" s="28">
        <f>(Q109-(B3+SUM(H3:H108)))/(B3+SUM(H3:H108))</f>
        <v>11.705779806019226</v>
      </c>
      <c r="S109" s="28">
        <f t="shared" ref="S109:S111" si="64">D109/B109-1</f>
        <v>3.0000000000000027E-2</v>
      </c>
    </row>
    <row r="110" spans="1:19" s="23" customFormat="1">
      <c r="A110" s="1">
        <f>A109+7</f>
        <v>45214</v>
      </c>
      <c r="B110" s="18">
        <f>D109+H109-O109</f>
        <v>25411.559612038451</v>
      </c>
      <c r="C110" s="48">
        <f>(B110*required_return)</f>
        <v>762.34678836115347</v>
      </c>
      <c r="D110" s="19">
        <f>B110+C110</f>
        <v>26173.906400399603</v>
      </c>
      <c r="E110" s="15">
        <f>B110/5000</f>
        <v>5.0823119224076905</v>
      </c>
      <c r="F110" s="15">
        <f>E110</f>
        <v>5.0823119224076905</v>
      </c>
      <c r="G110" s="61">
        <f t="shared" si="63"/>
        <v>149.99999999999969</v>
      </c>
      <c r="H110" s="22"/>
      <c r="I110" s="22"/>
      <c r="J110" s="19">
        <f>D110+H110-I110</f>
        <v>26173.906400399603</v>
      </c>
      <c r="K110" s="52">
        <f>(0.7*B110)</f>
        <v>17788.091728426913</v>
      </c>
      <c r="L110" s="64">
        <f t="shared" ref="L110:L111" si="65">E110*50/B110</f>
        <v>0.01</v>
      </c>
      <c r="M110" s="51"/>
      <c r="N110" s="54"/>
      <c r="O110" s="21"/>
      <c r="P110" s="19"/>
      <c r="Q110" s="15">
        <f>Q109+C110+H109</f>
        <v>26173.906400399603</v>
      </c>
      <c r="R110" s="28">
        <f>(Q110-(B3+SUM(H3:H109)))/(B3+SUM(H3:H109))</f>
        <v>12.086953200199801</v>
      </c>
      <c r="S110" s="28">
        <f t="shared" si="64"/>
        <v>3.0000000000000027E-2</v>
      </c>
    </row>
    <row r="111" spans="1:19" s="23" customFormat="1" ht="15" thickBot="1">
      <c r="A111" s="6">
        <f>A110+7</f>
        <v>45221</v>
      </c>
      <c r="B111" s="18">
        <f>D110+H110-O110</f>
        <v>26173.906400399603</v>
      </c>
      <c r="C111" s="48">
        <f>(B111*required_return)</f>
        <v>785.217192011988</v>
      </c>
      <c r="D111" s="19">
        <f>B111+C111</f>
        <v>26959.12359241159</v>
      </c>
      <c r="E111" s="15">
        <f>B111/5000</f>
        <v>5.2347812800799209</v>
      </c>
      <c r="F111" s="15">
        <f>E111</f>
        <v>5.2347812800799209</v>
      </c>
      <c r="G111" s="61">
        <f t="shared" si="63"/>
        <v>149.99999999999983</v>
      </c>
      <c r="H111" s="24"/>
      <c r="I111" s="24"/>
      <c r="J111" s="19">
        <f>D111+H111-I111</f>
        <v>26959.12359241159</v>
      </c>
      <c r="K111" s="52">
        <f>(0.7*B111)</f>
        <v>18321.73448027972</v>
      </c>
      <c r="L111" s="64">
        <f t="shared" si="65"/>
        <v>0.01</v>
      </c>
      <c r="M111" s="51"/>
      <c r="N111" s="55"/>
      <c r="O111" s="21"/>
      <c r="P111" s="19"/>
      <c r="Q111" s="15">
        <f>Q110+C111+H110</f>
        <v>26959.12359241159</v>
      </c>
      <c r="R111" s="28">
        <f>(Q111-(B3+SUM(H3:H110)))/(B3+SUM(H3:H110))</f>
        <v>12.479561796205795</v>
      </c>
      <c r="S111" s="28">
        <f t="shared" si="64"/>
        <v>3.0000000000000027E-2</v>
      </c>
    </row>
    <row r="112" spans="1:19" ht="15" thickBot="1">
      <c r="A112" s="2"/>
      <c r="B112" s="3"/>
      <c r="C112" s="13"/>
      <c r="D112" s="4"/>
      <c r="E112" s="4"/>
      <c r="F112" s="4"/>
      <c r="G112" s="4"/>
      <c r="H112" s="4"/>
      <c r="I112" s="4"/>
      <c r="J112" s="4"/>
      <c r="K112" s="5"/>
      <c r="L112" s="4"/>
      <c r="M112" s="4"/>
      <c r="N112" s="4"/>
      <c r="O112" s="4"/>
      <c r="P112" s="4"/>
      <c r="Q112" s="4"/>
      <c r="R112" s="29"/>
      <c r="S112" s="29"/>
    </row>
    <row r="113" spans="1:19" s="23" customFormat="1">
      <c r="A113" s="1">
        <f>A111+7</f>
        <v>45228</v>
      </c>
      <c r="B113" s="18">
        <f>D111+H111-O111</f>
        <v>26959.12359241159</v>
      </c>
      <c r="C113" s="48">
        <f>(B113*required_return)</f>
        <v>808.77370777234762</v>
      </c>
      <c r="D113" s="15">
        <f>B113+C113</f>
        <v>27767.897300183937</v>
      </c>
      <c r="E113" s="15">
        <f>B113/5000</f>
        <v>5.3918247184823178</v>
      </c>
      <c r="F113" s="15">
        <f>E113</f>
        <v>5.3918247184823178</v>
      </c>
      <c r="G113" s="62">
        <f>(D113-B113)/F113</f>
        <v>149.99999999999983</v>
      </c>
      <c r="H113" s="22"/>
      <c r="I113" s="22"/>
      <c r="J113" s="15">
        <f>D113+H113-I113</f>
        <v>27767.897300183937</v>
      </c>
      <c r="K113" s="52">
        <f>(0.7*B113)</f>
        <v>18871.386514688111</v>
      </c>
      <c r="L113" s="64">
        <f>E113*50/B113</f>
        <v>0.01</v>
      </c>
      <c r="M113" s="51"/>
      <c r="N113" s="54"/>
      <c r="O113" s="21"/>
      <c r="P113" s="19"/>
      <c r="Q113" s="15">
        <f>Q111+C113+H111</f>
        <v>27767.897300183937</v>
      </c>
      <c r="R113" s="28">
        <f>(Q113-(B3+SUM(H3:H111)))/(B3+SUM(H3:H111))</f>
        <v>12.883948650091968</v>
      </c>
      <c r="S113" s="28">
        <f>D113/B113-1</f>
        <v>3.0000000000000027E-2</v>
      </c>
    </row>
    <row r="114" spans="1:19" s="23" customFormat="1">
      <c r="A114" s="1">
        <f>A113+7</f>
        <v>45235</v>
      </c>
      <c r="B114" s="18">
        <f>D113+H113-O113</f>
        <v>27767.897300183937</v>
      </c>
      <c r="C114" s="48">
        <f>(B114*required_return)</f>
        <v>833.03691900551803</v>
      </c>
      <c r="D114" s="19">
        <f>B114+C114</f>
        <v>28600.934219189454</v>
      </c>
      <c r="E114" s="15">
        <f>B114/5000</f>
        <v>5.5535794600367874</v>
      </c>
      <c r="F114" s="15">
        <f>E114</f>
        <v>5.5535794600367874</v>
      </c>
      <c r="G114" s="61">
        <f t="shared" ref="G114:G116" si="66">(D114-B114)/F114</f>
        <v>149.99999999999983</v>
      </c>
      <c r="H114" s="22"/>
      <c r="I114" s="22"/>
      <c r="J114" s="19">
        <f>D114+H114-I114</f>
        <v>28600.934219189454</v>
      </c>
      <c r="K114" s="52">
        <f>(0.7*B114)</f>
        <v>19437.528110128755</v>
      </c>
      <c r="L114" s="64">
        <f>E114*50/B114</f>
        <v>0.01</v>
      </c>
      <c r="M114" s="51"/>
      <c r="N114" s="54"/>
      <c r="O114" s="21"/>
      <c r="P114" s="19"/>
      <c r="Q114" s="15">
        <f>Q113+C114+H113</f>
        <v>28600.934219189454</v>
      </c>
      <c r="R114" s="28">
        <f>(Q114-(B3+SUM(H3:H113)))/(B3+SUM(H3:H113))</f>
        <v>13.300467109594727</v>
      </c>
      <c r="S114" s="28">
        <f t="shared" ref="S114:S116" si="67">D114/B114-1</f>
        <v>3.0000000000000027E-2</v>
      </c>
    </row>
    <row r="115" spans="1:19" s="23" customFormat="1">
      <c r="A115" s="1">
        <f>A114+7</f>
        <v>45242</v>
      </c>
      <c r="B115" s="18">
        <f>D114+H114-O114</f>
        <v>28600.934219189454</v>
      </c>
      <c r="C115" s="48">
        <f>(B115*required_return)</f>
        <v>858.02802657568361</v>
      </c>
      <c r="D115" s="19">
        <f>B115+C115</f>
        <v>29458.962245765139</v>
      </c>
      <c r="E115" s="15">
        <f>B115/5000</f>
        <v>5.7201868438378911</v>
      </c>
      <c r="F115" s="15">
        <f>E115</f>
        <v>5.7201868438378911</v>
      </c>
      <c r="G115" s="61">
        <f t="shared" si="66"/>
        <v>150.00000000000017</v>
      </c>
      <c r="H115" s="22"/>
      <c r="I115" s="22"/>
      <c r="J115" s="19">
        <f>D115+H115-I115</f>
        <v>29458.962245765139</v>
      </c>
      <c r="K115" s="52">
        <f>(0.7*B115)</f>
        <v>20020.653953432615</v>
      </c>
      <c r="L115" s="64">
        <f t="shared" ref="L115:L116" si="68">E115*50/B115</f>
        <v>1.0000000000000002E-2</v>
      </c>
      <c r="M115" s="51"/>
      <c r="N115" s="54"/>
      <c r="O115" s="21"/>
      <c r="P115" s="19"/>
      <c r="Q115" s="15">
        <f>Q114+C115+H114</f>
        <v>29458.962245765139</v>
      </c>
      <c r="R115" s="28">
        <f>(Q115-(B3+SUM(H3:H114)))/(B3+SUM(H3:H114))</f>
        <v>13.72948112288257</v>
      </c>
      <c r="S115" s="28">
        <f t="shared" si="67"/>
        <v>3.0000000000000027E-2</v>
      </c>
    </row>
    <row r="116" spans="1:19" s="23" customFormat="1" ht="15" thickBot="1">
      <c r="A116" s="6">
        <f>A115+7</f>
        <v>45249</v>
      </c>
      <c r="B116" s="18">
        <f>D115+H115-O115</f>
        <v>29458.962245765139</v>
      </c>
      <c r="C116" s="48">
        <f>(B116*required_return)</f>
        <v>883.76886737295411</v>
      </c>
      <c r="D116" s="19">
        <f>B116+C116</f>
        <v>30342.731113138092</v>
      </c>
      <c r="E116" s="15">
        <f>B116/5000</f>
        <v>5.8917924491530274</v>
      </c>
      <c r="F116" s="15">
        <f>E116</f>
        <v>5.8917924491530274</v>
      </c>
      <c r="G116" s="61">
        <f t="shared" si="66"/>
        <v>149.99999999999991</v>
      </c>
      <c r="H116" s="24"/>
      <c r="I116" s="24"/>
      <c r="J116" s="19">
        <f>D116+H116-I116</f>
        <v>30342.731113138092</v>
      </c>
      <c r="K116" s="52">
        <f>(0.7*B116)</f>
        <v>20621.273572035596</v>
      </c>
      <c r="L116" s="64">
        <f t="shared" si="68"/>
        <v>0.01</v>
      </c>
      <c r="M116" s="51"/>
      <c r="N116" s="55"/>
      <c r="O116" s="21"/>
      <c r="P116" s="19"/>
      <c r="Q116" s="15">
        <f>Q115+C116+H115</f>
        <v>30342.731113138092</v>
      </c>
      <c r="R116" s="28">
        <f>(Q116-(B3+SUM(H3:H115)))/(B3+SUM(H3:H115))</f>
        <v>14.171365556569047</v>
      </c>
      <c r="S116" s="28">
        <f t="shared" si="67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5"/>
      <c r="L117" s="4"/>
      <c r="M117" s="4"/>
      <c r="N117" s="4"/>
      <c r="O117" s="4"/>
      <c r="P117" s="4"/>
      <c r="Q117" s="4"/>
      <c r="R117" s="29"/>
      <c r="S117" s="29"/>
    </row>
    <row r="118" spans="1:19" s="23" customFormat="1">
      <c r="A118" s="31">
        <f>A116+7</f>
        <v>45256</v>
      </c>
      <c r="B118" s="32">
        <f>D116+H116-O116</f>
        <v>30342.731113138092</v>
      </c>
      <c r="C118" s="48">
        <f>(B118*required_return)</f>
        <v>910.2819333941427</v>
      </c>
      <c r="D118" s="15">
        <f>B118+C118</f>
        <v>31253.013046532236</v>
      </c>
      <c r="E118" s="15">
        <f>B118/5000</f>
        <v>6.0685462226276181</v>
      </c>
      <c r="F118" s="15">
        <f>E118</f>
        <v>6.0685462226276181</v>
      </c>
      <c r="G118" s="62">
        <f>(D118-B118)/F118</f>
        <v>150.00000000000026</v>
      </c>
      <c r="H118" s="34"/>
      <c r="I118" s="34"/>
      <c r="J118" s="33">
        <f>D118+H118-I118</f>
        <v>31253.013046532236</v>
      </c>
      <c r="K118" s="57">
        <f>(0.7*B118)</f>
        <v>21239.911779196664</v>
      </c>
      <c r="L118" s="63">
        <f>E118*50/B118</f>
        <v>0.01</v>
      </c>
      <c r="M118" s="59"/>
      <c r="N118" s="56"/>
      <c r="O118" s="35"/>
      <c r="P118" s="36"/>
      <c r="Q118" s="33">
        <f>Q116+C118+H116</f>
        <v>31253.013046532236</v>
      </c>
      <c r="R118" s="39">
        <f>(Q118-(B3+SUM(H3:H116)))/(B3+SUM(H3:H116))</f>
        <v>14.626506523266118</v>
      </c>
      <c r="S118" s="28">
        <f>D118/B118-1</f>
        <v>3.0000000000000027E-2</v>
      </c>
    </row>
    <row r="119" spans="1:19" s="23" customFormat="1">
      <c r="A119" s="1">
        <f>A118+7</f>
        <v>45263</v>
      </c>
      <c r="B119" s="18">
        <f>D118+H118-O118</f>
        <v>31253.013046532236</v>
      </c>
      <c r="C119" s="48">
        <f>(B119*required_return)</f>
        <v>937.590391395967</v>
      </c>
      <c r="D119" s="19">
        <f>B119+C119</f>
        <v>32190.603437928203</v>
      </c>
      <c r="E119" s="15">
        <f>B119/5000</f>
        <v>6.2506026093064468</v>
      </c>
      <c r="F119" s="15">
        <f>E119</f>
        <v>6.2506026093064468</v>
      </c>
      <c r="G119" s="61">
        <f t="shared" ref="G119:G121" si="69">(D119-B119)/F119</f>
        <v>149.99999999999991</v>
      </c>
      <c r="H119" s="22"/>
      <c r="I119" s="22"/>
      <c r="J119" s="19">
        <f>D119+H119-I119</f>
        <v>32190.603437928203</v>
      </c>
      <c r="K119" s="52">
        <f>(0.7*B119)</f>
        <v>21877.109132572565</v>
      </c>
      <c r="L119" s="64">
        <f>E119*50/B119</f>
        <v>9.9999999999999985E-3</v>
      </c>
      <c r="M119" s="51"/>
      <c r="N119" s="54"/>
      <c r="O119" s="21"/>
      <c r="P119" s="19"/>
      <c r="Q119" s="15">
        <f>Q118+C119+H118</f>
        <v>32190.603437928203</v>
      </c>
      <c r="R119" s="28">
        <f>(Q119-(B3+SUM(H3:H118)))/(B3+SUM(H3:H118))</f>
        <v>15.095301718964102</v>
      </c>
      <c r="S119" s="28">
        <f t="shared" ref="S119:S121" si="70">D119/B119-1</f>
        <v>3.0000000000000027E-2</v>
      </c>
    </row>
    <row r="120" spans="1:19" s="23" customFormat="1">
      <c r="A120" s="1">
        <f>A119+7</f>
        <v>45270</v>
      </c>
      <c r="B120" s="18">
        <f>D119+H119-O119</f>
        <v>32190.603437928203</v>
      </c>
      <c r="C120" s="48">
        <f>(B120*required_return)</f>
        <v>965.71810313784601</v>
      </c>
      <c r="D120" s="19">
        <f>B120+C120</f>
        <v>33156.321541066049</v>
      </c>
      <c r="E120" s="15">
        <f>B120/5000</f>
        <v>6.4381206875856405</v>
      </c>
      <c r="F120" s="15">
        <f>E120</f>
        <v>6.4381206875856405</v>
      </c>
      <c r="G120" s="61">
        <f t="shared" si="69"/>
        <v>149.99999999999997</v>
      </c>
      <c r="H120" s="22"/>
      <c r="I120" s="22"/>
      <c r="J120" s="19">
        <f>D120+H120-I120</f>
        <v>33156.321541066049</v>
      </c>
      <c r="K120" s="52">
        <f>(0.7*B120)</f>
        <v>22533.42240654974</v>
      </c>
      <c r="L120" s="64">
        <f t="shared" ref="L120:L121" si="71">E120*50/B120</f>
        <v>9.9999999999999985E-3</v>
      </c>
      <c r="M120" s="51"/>
      <c r="N120" s="54"/>
      <c r="O120" s="21"/>
      <c r="P120" s="19"/>
      <c r="Q120" s="15">
        <f>Q119+C120+H119</f>
        <v>33156.321541066049</v>
      </c>
      <c r="R120" s="28">
        <f>(Q120-(B3+SUM(H3:H119)))/(B3+SUM(H3:H119))</f>
        <v>15.578160770533025</v>
      </c>
      <c r="S120" s="28">
        <f t="shared" si="70"/>
        <v>3.0000000000000027E-2</v>
      </c>
    </row>
    <row r="121" spans="1:19" s="23" customFormat="1" ht="15" thickBot="1">
      <c r="A121" s="6">
        <f>A120+7</f>
        <v>45277</v>
      </c>
      <c r="B121" s="37">
        <f>D120+H120-O120</f>
        <v>33156.321541066049</v>
      </c>
      <c r="C121" s="48">
        <f>(B121*required_return)</f>
        <v>994.68964623198144</v>
      </c>
      <c r="D121" s="19">
        <f>B121+C121</f>
        <v>34151.011187298027</v>
      </c>
      <c r="E121" s="15">
        <f>B121/5000</f>
        <v>6.6312643082132094</v>
      </c>
      <c r="F121" s="15">
        <f>E121</f>
        <v>6.6312643082132094</v>
      </c>
      <c r="G121" s="61">
        <f t="shared" si="69"/>
        <v>149.99999999999952</v>
      </c>
      <c r="H121" s="24"/>
      <c r="I121" s="24"/>
      <c r="J121" s="38">
        <f>D121+H121-I121</f>
        <v>34151.011187298027</v>
      </c>
      <c r="K121" s="58">
        <f>(0.7*B121)</f>
        <v>23209.425078746233</v>
      </c>
      <c r="L121" s="65">
        <f t="shared" si="71"/>
        <v>9.9999999999999985E-3</v>
      </c>
      <c r="M121" s="60"/>
      <c r="N121" s="55"/>
      <c r="O121" s="25"/>
      <c r="P121" s="38"/>
      <c r="Q121" s="40">
        <f>Q120+C121+H120</f>
        <v>34151.011187298027</v>
      </c>
      <c r="R121" s="41">
        <f>(Q121-(B3+SUM(H3:H120)))/(B3+SUM(H3:H120))</f>
        <v>16.075505593649012</v>
      </c>
      <c r="S121" s="28">
        <f t="shared" si="70"/>
        <v>2.9999999999999805E-2</v>
      </c>
    </row>
    <row r="122" spans="1:19" ht="15" thickBot="1">
      <c r="A122" s="2"/>
      <c r="B122" s="3"/>
      <c r="C122" s="13"/>
      <c r="D122" s="4"/>
      <c r="E122" s="4"/>
      <c r="F122" s="4"/>
      <c r="G122" s="4"/>
      <c r="H122" s="4"/>
      <c r="I122" s="4"/>
      <c r="J122" s="4"/>
      <c r="K122" s="5"/>
      <c r="L122" s="4"/>
      <c r="M122" s="4"/>
      <c r="N122" s="4"/>
      <c r="O122" s="4"/>
      <c r="P122" s="4"/>
      <c r="Q122" s="4"/>
      <c r="R122" s="29"/>
      <c r="S122" s="29"/>
    </row>
    <row r="123" spans="1:19">
      <c r="A123" s="1">
        <f>A121+7</f>
        <v>45284</v>
      </c>
      <c r="B123" s="18">
        <f>D121+H121-O121</f>
        <v>34151.011187298027</v>
      </c>
      <c r="C123" s="48">
        <f>(B123*required_return)</f>
        <v>1024.5303356189409</v>
      </c>
      <c r="D123" s="15">
        <f>B123+C123</f>
        <v>35175.541522916967</v>
      </c>
      <c r="E123" s="15">
        <f>B123/5000</f>
        <v>6.8302022374596056</v>
      </c>
      <c r="F123" s="15">
        <f>E123</f>
        <v>6.8302022374596056</v>
      </c>
      <c r="G123" s="62">
        <f>(D123-B123)/F123</f>
        <v>149.99999999999983</v>
      </c>
      <c r="H123" s="20"/>
      <c r="I123" s="20"/>
      <c r="J123" s="15">
        <f>D123+H123-I123</f>
        <v>35175.541522916967</v>
      </c>
      <c r="K123" s="52">
        <f>(0.7*B123)</f>
        <v>23905.707831108619</v>
      </c>
      <c r="L123" s="64">
        <f>E123*50/B123</f>
        <v>0.01</v>
      </c>
      <c r="M123" s="51"/>
      <c r="N123" s="54"/>
      <c r="O123" s="21"/>
      <c r="P123" s="19"/>
      <c r="Q123" s="15">
        <f>Q121+C123+H121</f>
        <v>35175.541522916967</v>
      </c>
      <c r="R123" s="28">
        <f>(Q123-(B108+SUM(H108:H121)))/(B108+SUM(H108:H121))</f>
        <v>0.46853371345156392</v>
      </c>
      <c r="S123" s="28">
        <f>D123/B123-1</f>
        <v>3.0000000000000027E-2</v>
      </c>
    </row>
    <row r="124" spans="1:19">
      <c r="A124" s="1">
        <f>A123+7</f>
        <v>45291</v>
      </c>
      <c r="B124" s="18">
        <f>D123+H123-O123</f>
        <v>35175.541522916967</v>
      </c>
      <c r="C124" s="48">
        <f>(B124*required_return)</f>
        <v>1055.2662456875089</v>
      </c>
      <c r="D124" s="19">
        <f>B124+C124</f>
        <v>36230.807768604478</v>
      </c>
      <c r="E124" s="15">
        <f>B124/5000</f>
        <v>7.0351083045833933</v>
      </c>
      <c r="F124" s="15">
        <f>E124</f>
        <v>7.0351083045833933</v>
      </c>
      <c r="G124" s="61">
        <f t="shared" ref="G124:G126" si="72">(D124-B124)/F124</f>
        <v>150.00000000000034</v>
      </c>
      <c r="H124" s="20"/>
      <c r="I124" s="20"/>
      <c r="J124" s="19">
        <f>D124+H124-I124</f>
        <v>36230.807768604478</v>
      </c>
      <c r="K124" s="52">
        <f>(0.7*B124)</f>
        <v>24622.879066041874</v>
      </c>
      <c r="L124" s="64">
        <f>E124*50/B124</f>
        <v>0.01</v>
      </c>
      <c r="M124" s="51"/>
      <c r="N124" s="54"/>
      <c r="O124" s="21"/>
      <c r="P124" s="19"/>
      <c r="Q124" s="15">
        <f>Q123+C124+H123</f>
        <v>36230.807768604478</v>
      </c>
      <c r="R124" s="28">
        <f>(Q124-(B108+SUM(H108:H123)))/(B108+SUM(H108:H123))</f>
        <v>0.5125897248551109</v>
      </c>
      <c r="S124" s="28">
        <f t="shared" ref="S124:S126" si="73">D124/B124-1</f>
        <v>3.0000000000000027E-2</v>
      </c>
    </row>
    <row r="125" spans="1:19">
      <c r="A125" s="1">
        <f>A124+7</f>
        <v>45298</v>
      </c>
      <c r="B125" s="18">
        <f>D124+H124-O124</f>
        <v>36230.807768604478</v>
      </c>
      <c r="C125" s="48">
        <f>(B125*required_return)</f>
        <v>1086.9242330581344</v>
      </c>
      <c r="D125" s="19">
        <f>B125+C125</f>
        <v>37317.732001662611</v>
      </c>
      <c r="E125" s="15">
        <f>B125/5000</f>
        <v>7.2461615537208957</v>
      </c>
      <c r="F125" s="15">
        <f>E125</f>
        <v>7.2461615537208957</v>
      </c>
      <c r="G125" s="61">
        <f t="shared" si="72"/>
        <v>149.9999999999998</v>
      </c>
      <c r="H125" s="20"/>
      <c r="I125" s="20"/>
      <c r="J125" s="19">
        <f>D125+H125-I125</f>
        <v>37317.732001662611</v>
      </c>
      <c r="K125" s="52">
        <f>(0.7*B125)</f>
        <v>25361.565438023132</v>
      </c>
      <c r="L125" s="64">
        <f t="shared" ref="L125:L126" si="74">E125*50/B125</f>
        <v>0.01</v>
      </c>
      <c r="M125" s="51"/>
      <c r="N125" s="54"/>
      <c r="O125" s="21"/>
      <c r="P125" s="19"/>
      <c r="Q125" s="15">
        <f>Q124+C125+H124</f>
        <v>37317.732001662611</v>
      </c>
      <c r="R125" s="28">
        <f>(Q125-(B108+SUM(H108:H124)))/(B108+SUM(H108:H124))</f>
        <v>0.55796741660076421</v>
      </c>
      <c r="S125" s="28">
        <f t="shared" si="73"/>
        <v>3.0000000000000027E-2</v>
      </c>
    </row>
    <row r="126" spans="1:19" ht="15" thickBot="1">
      <c r="A126" s="1">
        <f>A125+7</f>
        <v>45305</v>
      </c>
      <c r="B126" s="18">
        <f>D125+H125-O125</f>
        <v>37317.732001662611</v>
      </c>
      <c r="C126" s="48">
        <f>(B126*required_return)</f>
        <v>1119.5319600498783</v>
      </c>
      <c r="D126" s="19">
        <f>B126+C126</f>
        <v>38437.263961712488</v>
      </c>
      <c r="E126" s="15">
        <f>B126/5000</f>
        <v>7.4635464003325218</v>
      </c>
      <c r="F126" s="15">
        <f>E126</f>
        <v>7.4635464003325218</v>
      </c>
      <c r="G126" s="61">
        <f t="shared" si="72"/>
        <v>149.99999999999983</v>
      </c>
      <c r="H126" s="20"/>
      <c r="I126" s="20"/>
      <c r="J126" s="19">
        <f>D126+H126-I126</f>
        <v>38437.263961712488</v>
      </c>
      <c r="K126" s="52">
        <f>(0.7*B126)</f>
        <v>26122.412401163827</v>
      </c>
      <c r="L126" s="64">
        <f t="shared" si="74"/>
        <v>9.9999999999999985E-3</v>
      </c>
      <c r="M126" s="51"/>
      <c r="N126" s="54"/>
      <c r="O126" s="21"/>
      <c r="P126" s="19"/>
      <c r="Q126" s="15">
        <f>Q125+C126+H125</f>
        <v>38437.263961712488</v>
      </c>
      <c r="R126" s="28">
        <f>(Q126-(B108+SUM(H108:H125)))/(B108+SUM(H108:H125))</f>
        <v>0.60470643909878707</v>
      </c>
      <c r="S126" s="28">
        <f t="shared" si="73"/>
        <v>3.0000000000000027E-2</v>
      </c>
    </row>
    <row r="127" spans="1:19" ht="15" thickBot="1">
      <c r="A127" s="2"/>
      <c r="B127" s="3"/>
      <c r="C127" s="13"/>
      <c r="D127" s="4"/>
      <c r="E127" s="4"/>
      <c r="F127" s="4"/>
      <c r="G127" s="4"/>
      <c r="H127" s="4"/>
      <c r="I127" s="4"/>
      <c r="J127" s="4"/>
      <c r="K127" s="5"/>
      <c r="L127" s="4"/>
      <c r="M127" s="4"/>
      <c r="N127" s="4"/>
      <c r="O127" s="4"/>
      <c r="P127" s="4"/>
      <c r="Q127" s="4"/>
      <c r="R127" s="29"/>
      <c r="S127" s="29"/>
    </row>
    <row r="128" spans="1:19">
      <c r="A128" s="1">
        <f>A126+7</f>
        <v>45312</v>
      </c>
      <c r="B128" s="18">
        <f>D126+H126-O126</f>
        <v>38437.263961712488</v>
      </c>
      <c r="C128" s="48">
        <f>(B128*required_return)</f>
        <v>1153.1179188513745</v>
      </c>
      <c r="D128" s="15">
        <f>B128+C128</f>
        <v>39590.381880563866</v>
      </c>
      <c r="E128" s="15">
        <f>B128/5000</f>
        <v>7.6874527923424978</v>
      </c>
      <c r="F128" s="15">
        <f>E128</f>
        <v>7.6874527923424978</v>
      </c>
      <c r="G128" s="62">
        <f>(D128-B128)/F128</f>
        <v>150.00000000000043</v>
      </c>
      <c r="H128" s="20"/>
      <c r="I128" s="20"/>
      <c r="J128" s="15">
        <f>D128+H128-I128</f>
        <v>39590.381880563866</v>
      </c>
      <c r="K128" s="52">
        <f>(0.7*B128)</f>
        <v>26906.084773198741</v>
      </c>
      <c r="L128" s="64">
        <f>E128*50/B128</f>
        <v>0.01</v>
      </c>
      <c r="M128" s="51"/>
      <c r="N128" s="54"/>
      <c r="O128" s="21"/>
      <c r="P128" s="19"/>
      <c r="Q128" s="15">
        <f>Q126+C128+H126</f>
        <v>39590.381880563866</v>
      </c>
      <c r="R128" s="28">
        <f>(Q128-(B108+SUM(H108:H126)))/(B108+SUM(H108:H126))</f>
        <v>0.6528476322717508</v>
      </c>
      <c r="S128" s="28">
        <f>D128/B128-1</f>
        <v>3.0000000000000027E-2</v>
      </c>
    </row>
    <row r="129" spans="1:19">
      <c r="A129" s="1">
        <f>A128+7</f>
        <v>45319</v>
      </c>
      <c r="B129" s="18">
        <f>D128+H128-O128</f>
        <v>39590.381880563866</v>
      </c>
      <c r="C129" s="48">
        <f>(B129*required_return)</f>
        <v>1187.711456416916</v>
      </c>
      <c r="D129" s="19">
        <f>B129+C129</f>
        <v>40778.093336980783</v>
      </c>
      <c r="E129" s="15">
        <f>B129/5000</f>
        <v>7.918076376112773</v>
      </c>
      <c r="F129" s="15">
        <f>E129</f>
        <v>7.918076376112773</v>
      </c>
      <c r="G129" s="61">
        <f t="shared" ref="G129:G131" si="75">(D129-B129)/F129</f>
        <v>150.00000000000011</v>
      </c>
      <c r="H129" s="20"/>
      <c r="I129" s="20"/>
      <c r="J129" s="19">
        <f>D129+H129-I129</f>
        <v>40778.093336980783</v>
      </c>
      <c r="K129" s="52">
        <f>(0.7*B129)</f>
        <v>27713.267316394704</v>
      </c>
      <c r="L129" s="64">
        <f>E129*50/B129</f>
        <v>0.01</v>
      </c>
      <c r="M129" s="51"/>
      <c r="N129" s="54"/>
      <c r="O129" s="21"/>
      <c r="P129" s="19"/>
      <c r="Q129" s="15">
        <f>Q128+C129+H128</f>
        <v>40778.093336980783</v>
      </c>
      <c r="R129" s="28">
        <f>(Q129-(B108+SUM(H108:H128)))/(B108+SUM(H108:H128))</f>
        <v>0.70243306123990334</v>
      </c>
      <c r="S129" s="28">
        <f t="shared" ref="S129:S131" si="76">D129/B129-1</f>
        <v>3.0000000000000027E-2</v>
      </c>
    </row>
    <row r="130" spans="1:19">
      <c r="A130" s="1">
        <f>A129+7</f>
        <v>45326</v>
      </c>
      <c r="B130" s="18">
        <f>D129+H129-O129</f>
        <v>40778.093336980783</v>
      </c>
      <c r="C130" s="48">
        <f>(B130*required_return)</f>
        <v>1223.3428001094235</v>
      </c>
      <c r="D130" s="19">
        <f>B130+C130</f>
        <v>42001.436137090204</v>
      </c>
      <c r="E130" s="15">
        <f>B130/5000</f>
        <v>8.1556186673961566</v>
      </c>
      <c r="F130" s="15">
        <f>E130</f>
        <v>8.1556186673961566</v>
      </c>
      <c r="G130" s="61">
        <f t="shared" si="75"/>
        <v>149.99999999999977</v>
      </c>
      <c r="H130" s="22"/>
      <c r="I130" s="22"/>
      <c r="J130" s="19">
        <f>D130+H130-I130</f>
        <v>42001.436137090204</v>
      </c>
      <c r="K130" s="52">
        <f>(0.7*B130)</f>
        <v>28544.665335886548</v>
      </c>
      <c r="L130" s="64">
        <f t="shared" ref="L130:L131" si="77">E130*50/B130</f>
        <v>0.01</v>
      </c>
      <c r="M130" s="51"/>
      <c r="N130" s="54"/>
      <c r="O130" s="21"/>
      <c r="P130" s="19"/>
      <c r="Q130" s="15">
        <f>Q129+C130+H129</f>
        <v>42001.436137090204</v>
      </c>
      <c r="R130" s="28">
        <f>(Q130-(B108+SUM(H108:H129)))/(B108+SUM(H108:H129))</f>
        <v>0.75350605307710039</v>
      </c>
      <c r="S130" s="28">
        <f t="shared" si="76"/>
        <v>3.0000000000000027E-2</v>
      </c>
    </row>
    <row r="131" spans="1:19" ht="15" thickBot="1">
      <c r="A131" s="1">
        <f>A130+7</f>
        <v>45333</v>
      </c>
      <c r="B131" s="18">
        <f>D130+H130-O130</f>
        <v>42001.436137090204</v>
      </c>
      <c r="C131" s="48">
        <f>(B131*required_return)</f>
        <v>1260.0430841127061</v>
      </c>
      <c r="D131" s="19">
        <f>B131+C131</f>
        <v>43261.479221202913</v>
      </c>
      <c r="E131" s="15">
        <f>B131/5000</f>
        <v>8.4002872274180405</v>
      </c>
      <c r="F131" s="15">
        <f>E131</f>
        <v>8.4002872274180405</v>
      </c>
      <c r="G131" s="61">
        <f t="shared" si="75"/>
        <v>150.00000000000034</v>
      </c>
      <c r="H131" s="22"/>
      <c r="I131" s="22"/>
      <c r="J131" s="19">
        <f>D131+H131-I131</f>
        <v>43261.479221202913</v>
      </c>
      <c r="K131" s="52">
        <f>(0.7*B131)</f>
        <v>29401.005295963139</v>
      </c>
      <c r="L131" s="64">
        <f t="shared" si="77"/>
        <v>9.9999999999999985E-3</v>
      </c>
      <c r="M131" s="51"/>
      <c r="N131" s="54"/>
      <c r="O131" s="21"/>
      <c r="P131" s="19"/>
      <c r="Q131" s="15">
        <f>Q130+C131+H130</f>
        <v>43261.479221202913</v>
      </c>
      <c r="R131" s="28">
        <f>(Q131-(B108+SUM(H108:H130)))/(B108+SUM(H108:H130))</f>
        <v>0.80611123466941348</v>
      </c>
      <c r="S131" s="28">
        <f t="shared" si="76"/>
        <v>3.0000000000000027E-2</v>
      </c>
    </row>
    <row r="132" spans="1:19" ht="15" thickBot="1">
      <c r="A132" s="2"/>
      <c r="B132" s="3"/>
      <c r="C132" s="13"/>
      <c r="D132" s="4"/>
      <c r="E132" s="4"/>
      <c r="F132" s="4"/>
      <c r="G132" s="4"/>
      <c r="H132" s="4"/>
      <c r="I132" s="4"/>
      <c r="J132" s="4"/>
      <c r="K132" s="5"/>
      <c r="L132" s="4"/>
      <c r="M132" s="4"/>
      <c r="N132" s="4"/>
      <c r="O132" s="4"/>
      <c r="P132" s="4"/>
      <c r="Q132" s="4"/>
      <c r="R132" s="29"/>
      <c r="S132" s="29"/>
    </row>
    <row r="133" spans="1:19">
      <c r="A133" s="1">
        <f>A131+7</f>
        <v>45340</v>
      </c>
      <c r="B133" s="18">
        <f>D131+H131-O131</f>
        <v>43261.479221202913</v>
      </c>
      <c r="C133" s="48">
        <f>(B133*required_return)</f>
        <v>1297.8443766360874</v>
      </c>
      <c r="D133" s="15">
        <f>B133+C133</f>
        <v>44559.323597839</v>
      </c>
      <c r="E133" s="15">
        <f>B133/5000</f>
        <v>8.652295844240582</v>
      </c>
      <c r="F133" s="15">
        <f>E133</f>
        <v>8.652295844240582</v>
      </c>
      <c r="G133" s="62">
        <f>(D133-B133)/F133</f>
        <v>149.99999999999997</v>
      </c>
      <c r="H133" s="22"/>
      <c r="I133" s="22"/>
      <c r="J133" s="15">
        <f>D133+H133-I133</f>
        <v>44559.323597839</v>
      </c>
      <c r="K133" s="52">
        <f>(0.7*B133)</f>
        <v>30283.035454842036</v>
      </c>
      <c r="L133" s="64">
        <f>E133*50/B133</f>
        <v>9.9999999999999985E-3</v>
      </c>
      <c r="M133" s="51"/>
      <c r="N133" s="54"/>
      <c r="O133" s="21"/>
      <c r="P133" s="19"/>
      <c r="Q133" s="15">
        <f>Q131+C133+H131</f>
        <v>44559.323597839</v>
      </c>
      <c r="R133" s="28">
        <f>(Q133-(B108+SUM(H108:H131)))/(B108+SUM(H108:H131))</f>
        <v>0.86029457170949586</v>
      </c>
      <c r="S133" s="28">
        <f>D133/B133-1</f>
        <v>3.0000000000000027E-2</v>
      </c>
    </row>
    <row r="134" spans="1:19">
      <c r="A134" s="1">
        <f>A133+7</f>
        <v>45347</v>
      </c>
      <c r="B134" s="18">
        <f>D133+H133-O133</f>
        <v>44559.323597839</v>
      </c>
      <c r="C134" s="48">
        <f>(B134*required_return)</f>
        <v>1336.7797079351699</v>
      </c>
      <c r="D134" s="19">
        <f>B134+C134</f>
        <v>45896.103305774173</v>
      </c>
      <c r="E134" s="15">
        <f>B134/5000</f>
        <v>8.9118647195678005</v>
      </c>
      <c r="F134" s="15">
        <f>E134</f>
        <v>8.9118647195678005</v>
      </c>
      <c r="G134" s="61">
        <f t="shared" ref="G134:G136" si="78">(D134-B134)/F134</f>
        <v>150.00000000000034</v>
      </c>
      <c r="H134" s="22"/>
      <c r="I134" s="22"/>
      <c r="J134" s="19">
        <f>D134+H134-I134</f>
        <v>45896.103305774173</v>
      </c>
      <c r="K134" s="52">
        <f>(0.7*B134)</f>
        <v>31191.526518487299</v>
      </c>
      <c r="L134" s="64">
        <f>E134*50/B134</f>
        <v>0.01</v>
      </c>
      <c r="M134" s="51"/>
      <c r="N134" s="54"/>
      <c r="O134" s="21"/>
      <c r="P134" s="19"/>
      <c r="Q134" s="15">
        <f>Q133+C134+H133</f>
        <v>45896.103305774173</v>
      </c>
      <c r="R134" s="28">
        <f>(Q134-(B108+SUM(H108:H133)))/(B108+SUM(H108:H133))</f>
        <v>0.9161034088607809</v>
      </c>
      <c r="S134" s="28">
        <f t="shared" ref="S134:S136" si="79">D134/B134-1</f>
        <v>3.0000000000000027E-2</v>
      </c>
    </row>
    <row r="135" spans="1:19">
      <c r="A135" s="1">
        <f>A134+7</f>
        <v>45354</v>
      </c>
      <c r="B135" s="18">
        <f>D134+H134-O134</f>
        <v>45896.103305774173</v>
      </c>
      <c r="C135" s="48">
        <f>(B135*required_return)</f>
        <v>1376.8830991732252</v>
      </c>
      <c r="D135" s="19">
        <f>B135+C135</f>
        <v>47272.986404947398</v>
      </c>
      <c r="E135" s="15">
        <f>B135/5000</f>
        <v>9.1792206611548348</v>
      </c>
      <c r="F135" s="15">
        <f>E135</f>
        <v>9.1792206611548348</v>
      </c>
      <c r="G135" s="61">
        <f t="shared" si="78"/>
        <v>149.99999999999994</v>
      </c>
      <c r="H135" s="22"/>
      <c r="I135" s="22"/>
      <c r="J135" s="19">
        <f>D135+H135-I135</f>
        <v>47272.986404947398</v>
      </c>
      <c r="K135" s="52">
        <f>(0.7*B135)</f>
        <v>32127.272314041918</v>
      </c>
      <c r="L135" s="64">
        <f t="shared" ref="L135:L136" si="80">E135*50/B135</f>
        <v>0.01</v>
      </c>
      <c r="M135" s="51"/>
      <c r="N135" s="54"/>
      <c r="O135" s="21"/>
      <c r="P135" s="19"/>
      <c r="Q135" s="15">
        <f>Q134+C135+H134</f>
        <v>47272.986404947398</v>
      </c>
      <c r="R135" s="28">
        <f>(Q135-(B108+SUM(H108:H134)))/(B108+SUM(H108:H134))</f>
        <v>0.97358651112660433</v>
      </c>
      <c r="S135" s="28">
        <f t="shared" si="79"/>
        <v>3.0000000000000027E-2</v>
      </c>
    </row>
    <row r="136" spans="1:19" ht="15" thickBot="1">
      <c r="A136" s="1">
        <f>A135+7</f>
        <v>45361</v>
      </c>
      <c r="B136" s="18">
        <f>D135+H135-O135</f>
        <v>47272.986404947398</v>
      </c>
      <c r="C136" s="48">
        <f>(B136*required_return)</f>
        <v>1418.189592148422</v>
      </c>
      <c r="D136" s="19">
        <f>B136+C136</f>
        <v>48691.175997095823</v>
      </c>
      <c r="E136" s="15">
        <f>B136/5000</f>
        <v>9.4545972809894803</v>
      </c>
      <c r="F136" s="15">
        <f>E136</f>
        <v>9.4545972809894803</v>
      </c>
      <c r="G136" s="61">
        <f t="shared" si="78"/>
        <v>150.00000000000028</v>
      </c>
      <c r="H136" s="22"/>
      <c r="I136" s="22"/>
      <c r="J136" s="19">
        <f>D136+H136-I136</f>
        <v>48691.175997095823</v>
      </c>
      <c r="K136" s="52">
        <f>(0.7*B136)</f>
        <v>33091.09048346318</v>
      </c>
      <c r="L136" s="64">
        <f t="shared" si="80"/>
        <v>0.01</v>
      </c>
      <c r="M136" s="51"/>
      <c r="N136" s="54"/>
      <c r="O136" s="21"/>
      <c r="P136" s="19"/>
      <c r="Q136" s="15">
        <f>Q135+C136+H135</f>
        <v>48691.175997095823</v>
      </c>
      <c r="R136" s="28">
        <f>(Q136-(B108+SUM(H108:H135)))/(B108+SUM(H108:H135))</f>
        <v>1.0327941064604025</v>
      </c>
      <c r="S136" s="28">
        <f t="shared" si="79"/>
        <v>3.0000000000000027E-2</v>
      </c>
    </row>
    <row r="137" spans="1:19" ht="15" thickBot="1">
      <c r="A137" s="81"/>
      <c r="B137" s="82"/>
      <c r="C137" s="83"/>
      <c r="D137" s="84"/>
      <c r="E137" s="4"/>
      <c r="F137" s="84"/>
      <c r="G137" s="84"/>
      <c r="H137" s="84"/>
      <c r="I137" s="84"/>
      <c r="J137" s="84"/>
      <c r="K137" s="85"/>
      <c r="L137" s="84"/>
      <c r="M137" s="84"/>
      <c r="N137" s="84"/>
      <c r="O137" s="84"/>
      <c r="P137" s="84"/>
      <c r="Q137" s="84"/>
      <c r="R137" s="86"/>
      <c r="S137" s="86"/>
    </row>
    <row r="138" spans="1:19">
      <c r="A138" s="1">
        <f>A136+7</f>
        <v>45368</v>
      </c>
      <c r="B138" s="18">
        <f>D136+H136-O136</f>
        <v>48691.175997095823</v>
      </c>
      <c r="C138" s="48">
        <f>(B138*required_return)</f>
        <v>1460.7352799128746</v>
      </c>
      <c r="D138" s="15">
        <f>B138+C138</f>
        <v>50151.911277008694</v>
      </c>
      <c r="E138" s="15">
        <f>B138/5000</f>
        <v>9.7382351994191652</v>
      </c>
      <c r="F138" s="15">
        <f>E138</f>
        <v>9.7382351994191652</v>
      </c>
      <c r="G138" s="62">
        <f>(D138-B138)/F138</f>
        <v>149.99999999999963</v>
      </c>
      <c r="H138" s="22"/>
      <c r="I138" s="22"/>
      <c r="J138" s="15">
        <f>D138+H138-I138</f>
        <v>50151.911277008694</v>
      </c>
      <c r="K138" s="52">
        <f>(0.7*B138)</f>
        <v>34083.823197967075</v>
      </c>
      <c r="L138" s="64">
        <f>E138*50/B138</f>
        <v>0.01</v>
      </c>
      <c r="M138" s="51"/>
      <c r="N138" s="54"/>
      <c r="O138" s="21"/>
      <c r="P138" s="19"/>
      <c r="Q138" s="15">
        <f>Q136+C138+H136</f>
        <v>50151.911277008694</v>
      </c>
      <c r="R138" s="28">
        <f>(Q138-(B108+SUM(H108:H136)))/(B108+SUM(H108:H136))</f>
        <v>1.0937779296542145</v>
      </c>
      <c r="S138" s="28">
        <f>D138/B138-1</f>
        <v>3.0000000000000027E-2</v>
      </c>
    </row>
    <row r="139" spans="1:19">
      <c r="A139" s="1">
        <f>A138+7</f>
        <v>45375</v>
      </c>
      <c r="B139" s="18">
        <f>D138+H138-O138</f>
        <v>50151.911277008694</v>
      </c>
      <c r="C139" s="48">
        <f>(B139*required_return)</f>
        <v>1504.5573383102608</v>
      </c>
      <c r="D139" s="19">
        <f>B139+C139</f>
        <v>51656.468615318954</v>
      </c>
      <c r="E139" s="15">
        <f>B139/5000</f>
        <v>10.030382255401738</v>
      </c>
      <c r="F139" s="15">
        <f>E139</f>
        <v>10.030382255401738</v>
      </c>
      <c r="G139" s="61">
        <f t="shared" ref="G139:G141" si="81">(D139-B139)/F139</f>
        <v>149.99999999999994</v>
      </c>
      <c r="H139" s="22"/>
      <c r="I139" s="22"/>
      <c r="J139" s="19">
        <f>D139+H139-I139</f>
        <v>51656.468615318954</v>
      </c>
      <c r="K139" s="52">
        <f>(0.7*B139)</f>
        <v>35106.337893906086</v>
      </c>
      <c r="L139" s="64">
        <f>E139*50/B139</f>
        <v>9.9999999999999985E-3</v>
      </c>
      <c r="M139" s="51"/>
      <c r="N139" s="54"/>
      <c r="O139" s="21"/>
      <c r="P139" s="19"/>
      <c r="Q139" s="15">
        <f>Q138+C139+H138</f>
        <v>51656.468615318954</v>
      </c>
      <c r="R139" s="28">
        <f>(Q139-(B108+SUM(H108:H138)))/(B108+SUM(H108:H138))</f>
        <v>1.156591267543841</v>
      </c>
      <c r="S139" s="28">
        <f t="shared" ref="S139:S141" si="82">D139/B139-1</f>
        <v>3.0000000000000027E-2</v>
      </c>
    </row>
    <row r="140" spans="1:19">
      <c r="A140" s="1">
        <f>A139+7</f>
        <v>45382</v>
      </c>
      <c r="B140" s="18">
        <f>D139+H139-O139</f>
        <v>51656.468615318954</v>
      </c>
      <c r="C140" s="48">
        <f>(B140*required_return)</f>
        <v>1549.6940584595686</v>
      </c>
      <c r="D140" s="19">
        <f>B140+C140</f>
        <v>53206.162673778526</v>
      </c>
      <c r="E140" s="15">
        <f>B140/5000</f>
        <v>10.331293723063791</v>
      </c>
      <c r="F140" s="15">
        <f>E140</f>
        <v>10.331293723063791</v>
      </c>
      <c r="G140" s="61">
        <f t="shared" si="81"/>
        <v>150.00000000000034</v>
      </c>
      <c r="H140" s="22"/>
      <c r="I140" s="22"/>
      <c r="J140" s="19">
        <f>D140+H140-I140</f>
        <v>53206.162673778526</v>
      </c>
      <c r="K140" s="52">
        <f>(0.7*B140)</f>
        <v>36159.528030723268</v>
      </c>
      <c r="L140" s="64">
        <f t="shared" ref="L140:L141" si="83">E140*50/B140</f>
        <v>0.01</v>
      </c>
      <c r="M140" s="51"/>
      <c r="N140" s="54"/>
      <c r="O140" s="21"/>
      <c r="P140" s="19"/>
      <c r="Q140" s="15">
        <f>Q139+C140+H139</f>
        <v>53206.162673778526</v>
      </c>
      <c r="R140" s="28">
        <f>(Q140-(B108+SUM(H108:H139)))/(B108+SUM(H108:H139))</f>
        <v>1.2212890055701562</v>
      </c>
      <c r="S140" s="28">
        <f t="shared" si="82"/>
        <v>3.0000000000000027E-2</v>
      </c>
    </row>
    <row r="141" spans="1:19" ht="15" thickBot="1">
      <c r="A141" s="1">
        <f>A140+7</f>
        <v>45389</v>
      </c>
      <c r="B141" s="18">
        <f>D140+H140-O140</f>
        <v>53206.162673778526</v>
      </c>
      <c r="C141" s="48">
        <f>(B141*required_return)</f>
        <v>1596.1848802133557</v>
      </c>
      <c r="D141" s="19">
        <f>B141+C141</f>
        <v>54802.34755399188</v>
      </c>
      <c r="E141" s="15">
        <f>B141/5000</f>
        <v>10.641232534755705</v>
      </c>
      <c r="F141" s="15">
        <f>E141</f>
        <v>10.641232534755705</v>
      </c>
      <c r="G141" s="61">
        <f t="shared" si="81"/>
        <v>149.9999999999998</v>
      </c>
      <c r="H141" s="22"/>
      <c r="I141" s="22"/>
      <c r="J141" s="19">
        <f>D141+H141-I141</f>
        <v>54802.34755399188</v>
      </c>
      <c r="K141" s="52">
        <f>(0.7*B141)</f>
        <v>37244.313871644968</v>
      </c>
      <c r="L141" s="64">
        <f t="shared" si="83"/>
        <v>9.9999999999999985E-3</v>
      </c>
      <c r="M141" s="51"/>
      <c r="N141" s="54"/>
      <c r="O141" s="21"/>
      <c r="P141" s="19"/>
      <c r="Q141" s="15">
        <f>Q140+C141+H140</f>
        <v>54802.34755399188</v>
      </c>
      <c r="R141" s="28">
        <f>(Q141-(B108+SUM(H108:H140)))/(B108+SUM(H108:H140))</f>
        <v>1.2879276757372609</v>
      </c>
      <c r="S141" s="28">
        <f t="shared" si="82"/>
        <v>3.0000000000000027E-2</v>
      </c>
    </row>
    <row r="142" spans="1:19" ht="15" thickBot="1">
      <c r="A142" s="2"/>
      <c r="B142" s="3"/>
      <c r="C142" s="13"/>
      <c r="D142" s="4"/>
      <c r="E142" s="4"/>
      <c r="F142" s="4"/>
      <c r="G142" s="4"/>
      <c r="H142" s="4"/>
      <c r="I142" s="4"/>
      <c r="J142" s="4"/>
      <c r="K142" s="5"/>
      <c r="L142" s="4"/>
      <c r="M142" s="4"/>
      <c r="N142" s="4"/>
      <c r="O142" s="4"/>
      <c r="P142" s="4"/>
      <c r="Q142" s="4"/>
      <c r="R142" s="29"/>
      <c r="S142" s="29"/>
    </row>
    <row r="143" spans="1:19">
      <c r="A143" s="1">
        <f>A141+7</f>
        <v>45396</v>
      </c>
      <c r="B143" s="18">
        <f>D141+H141-O141</f>
        <v>54802.34755399188</v>
      </c>
      <c r="C143" s="48">
        <f>(B143*required_return)</f>
        <v>1644.0704266197563</v>
      </c>
      <c r="D143" s="15">
        <f>B143+C143</f>
        <v>56446.417980611637</v>
      </c>
      <c r="E143" s="15">
        <f>B143/5000</f>
        <v>10.960469510798376</v>
      </c>
      <c r="F143" s="15">
        <f>E143</f>
        <v>10.960469510798376</v>
      </c>
      <c r="G143" s="62">
        <f>(D143-B143)/F143</f>
        <v>150.00000000000009</v>
      </c>
      <c r="H143" s="22"/>
      <c r="I143" s="22"/>
      <c r="J143" s="15">
        <f>D143+H143-I143</f>
        <v>56446.417980611637</v>
      </c>
      <c r="K143" s="52">
        <f>(0.7*B143)</f>
        <v>38361.643287794315</v>
      </c>
      <c r="L143" s="64">
        <f>E143*50/B143</f>
        <v>9.9999999999999985E-3</v>
      </c>
      <c r="M143" s="51"/>
      <c r="N143" s="54"/>
      <c r="O143" s="21"/>
      <c r="P143" s="19"/>
      <c r="Q143" s="15">
        <f>Q141+C143+H141</f>
        <v>56446.417980611637</v>
      </c>
      <c r="R143" s="28">
        <f>(Q143-(B108+SUM(H108:H141)))/(B108+SUM(H108:H141))</f>
        <v>1.3565655060093786</v>
      </c>
      <c r="S143" s="28">
        <f>D143/B143-1</f>
        <v>3.0000000000000027E-2</v>
      </c>
    </row>
    <row r="144" spans="1:19">
      <c r="A144" s="1">
        <f>A143+7</f>
        <v>45403</v>
      </c>
      <c r="B144" s="18">
        <f>D143+H143-O143</f>
        <v>56446.417980611637</v>
      </c>
      <c r="C144" s="48">
        <f>(B144*required_return)</f>
        <v>1693.3925394183491</v>
      </c>
      <c r="D144" s="19">
        <f>B144+C144</f>
        <v>58139.810520029983</v>
      </c>
      <c r="E144" s="15">
        <f>B144/5000</f>
        <v>11.289283596122328</v>
      </c>
      <c r="F144" s="15">
        <f>E144</f>
        <v>11.289283596122328</v>
      </c>
      <c r="G144" s="61">
        <f t="shared" ref="G144:G146" si="84">(D144-B144)/F144</f>
        <v>149.99999999999974</v>
      </c>
      <c r="H144" s="22"/>
      <c r="I144" s="22"/>
      <c r="J144" s="19">
        <f>D144+H144-I144</f>
        <v>58139.810520029983</v>
      </c>
      <c r="K144" s="52">
        <f>(0.7*B144)</f>
        <v>39512.492586428147</v>
      </c>
      <c r="L144" s="64">
        <f>E144*50/B144</f>
        <v>0.01</v>
      </c>
      <c r="M144" s="51"/>
      <c r="N144" s="54"/>
      <c r="O144" s="21"/>
      <c r="P144" s="19"/>
      <c r="Q144" s="15">
        <f>Q143+C144+H143</f>
        <v>58139.810520029983</v>
      </c>
      <c r="R144" s="28">
        <f>(Q144-(B108+SUM(H108:H143)))/(B108+SUM(H108:H143))</f>
        <v>1.4272624711896602</v>
      </c>
      <c r="S144" s="28">
        <f t="shared" ref="S144:S146" si="85">D144/B144-1</f>
        <v>3.0000000000000027E-2</v>
      </c>
    </row>
    <row r="145" spans="1:19">
      <c r="A145" s="1">
        <f>A144+7</f>
        <v>45410</v>
      </c>
      <c r="B145" s="18">
        <f>D144+H144-O144</f>
        <v>58139.810520029983</v>
      </c>
      <c r="C145" s="48">
        <f>(B145*required_return)</f>
        <v>1744.1943156008995</v>
      </c>
      <c r="D145" s="19">
        <f>B145+C145</f>
        <v>59884.004835630883</v>
      </c>
      <c r="E145" s="15">
        <f>B145/5000</f>
        <v>11.627962104005997</v>
      </c>
      <c r="F145" s="15">
        <f>E145</f>
        <v>11.627962104005997</v>
      </c>
      <c r="G145" s="61">
        <f t="shared" si="84"/>
        <v>150.00000000000006</v>
      </c>
      <c r="H145" s="22"/>
      <c r="I145" s="22"/>
      <c r="J145" s="19">
        <f>D145+H145-I145</f>
        <v>59884.004835630883</v>
      </c>
      <c r="K145" s="52">
        <f>(0.7*B145)</f>
        <v>40697.867364020989</v>
      </c>
      <c r="L145" s="64">
        <f t="shared" ref="L145:L146" si="86">E145*50/B145</f>
        <v>0.01</v>
      </c>
      <c r="M145" s="51"/>
      <c r="N145" s="54"/>
      <c r="O145" s="21"/>
      <c r="P145" s="19"/>
      <c r="Q145" s="15">
        <f>Q144+C145+H144</f>
        <v>59884.004835630883</v>
      </c>
      <c r="R145" s="28">
        <f>(Q145-(B108+SUM(H108:H144)))/(B108+SUM(H108:H144))</f>
        <v>1.5000803453253497</v>
      </c>
      <c r="S145" s="28">
        <f t="shared" si="85"/>
        <v>3.0000000000000027E-2</v>
      </c>
    </row>
    <row r="146" spans="1:19" ht="15" thickBot="1">
      <c r="A146" s="1">
        <f>A145+7</f>
        <v>45417</v>
      </c>
      <c r="B146" s="18">
        <f>D145+H145-O145</f>
        <v>59884.004835630883</v>
      </c>
      <c r="C146" s="48">
        <f>(B146*required_return)</f>
        <v>1796.5201450689265</v>
      </c>
      <c r="D146" s="19">
        <f>B146+C146</f>
        <v>61680.524980699811</v>
      </c>
      <c r="E146" s="15">
        <f>B146/5000</f>
        <v>11.976800967126177</v>
      </c>
      <c r="F146" s="15">
        <f>E146</f>
        <v>11.976800967126177</v>
      </c>
      <c r="G146" s="61">
        <f t="shared" si="84"/>
        <v>150.00000000000006</v>
      </c>
      <c r="H146" s="22"/>
      <c r="I146" s="22"/>
      <c r="J146" s="19">
        <f>D146+H146-I146</f>
        <v>61680.524980699811</v>
      </c>
      <c r="K146" s="52">
        <f>(0.7*B146)</f>
        <v>41918.803384941617</v>
      </c>
      <c r="L146" s="64">
        <f t="shared" si="86"/>
        <v>0.01</v>
      </c>
      <c r="M146" s="51"/>
      <c r="N146" s="54"/>
      <c r="O146" s="21"/>
      <c r="P146" s="19"/>
      <c r="Q146" s="15">
        <f>Q145+C146+H145</f>
        <v>61680.524980699811</v>
      </c>
      <c r="R146" s="28">
        <f>(Q146-(B108+SUM(H108:H145)))/(B108+SUM(H108:H145))</f>
        <v>1.5750827556851106</v>
      </c>
      <c r="S146" s="28">
        <f t="shared" si="85"/>
        <v>3.0000000000000027E-2</v>
      </c>
    </row>
    <row r="147" spans="1:19" ht="15" thickBot="1">
      <c r="A147" s="2"/>
      <c r="B147" s="3"/>
      <c r="C147" s="13"/>
      <c r="D147" s="4"/>
      <c r="E147" s="4"/>
      <c r="F147" s="4"/>
      <c r="G147" s="4"/>
      <c r="H147" s="4"/>
      <c r="I147" s="4"/>
      <c r="J147" s="4"/>
      <c r="K147" s="5"/>
      <c r="L147" s="4"/>
      <c r="M147" s="4"/>
      <c r="N147" s="4"/>
      <c r="O147" s="4"/>
      <c r="P147" s="4"/>
      <c r="Q147" s="4"/>
      <c r="R147" s="29"/>
      <c r="S147" s="29"/>
    </row>
    <row r="148" spans="1:19">
      <c r="A148" s="1">
        <f>A146+7</f>
        <v>45424</v>
      </c>
      <c r="B148" s="18">
        <f>D146+H146-O146</f>
        <v>61680.524980699811</v>
      </c>
      <c r="C148" s="48">
        <f>(B148*required_return)</f>
        <v>1850.4157494209942</v>
      </c>
      <c r="D148" s="15">
        <f>B148+C148</f>
        <v>63530.940730120805</v>
      </c>
      <c r="E148" s="15">
        <f>B148/5000</f>
        <v>12.336104996139962</v>
      </c>
      <c r="F148" s="15">
        <f>E148</f>
        <v>12.336104996139962</v>
      </c>
      <c r="G148" s="62">
        <f>(D148-B148)/F148</f>
        <v>149.99999999999997</v>
      </c>
      <c r="H148" s="22"/>
      <c r="I148" s="22"/>
      <c r="J148" s="15">
        <f>D148+H148-I148</f>
        <v>63530.940730120805</v>
      </c>
      <c r="K148" s="52">
        <f>(0.7*B148)</f>
        <v>43176.367486489864</v>
      </c>
      <c r="L148" s="64">
        <f>E148*50/B148</f>
        <v>9.9999999999999985E-3</v>
      </c>
      <c r="M148" s="51"/>
      <c r="N148" s="54"/>
      <c r="O148" s="21"/>
      <c r="P148" s="19"/>
      <c r="Q148" s="15">
        <f>Q146+C148+H146</f>
        <v>63530.940730120805</v>
      </c>
      <c r="R148" s="28">
        <f>(Q148-(B108+SUM(H108:H146)))/(B108+SUM(H108:H146))</f>
        <v>1.6523352383556638</v>
      </c>
      <c r="S148" s="28">
        <f>D148/B148-1</f>
        <v>3.0000000000000027E-2</v>
      </c>
    </row>
    <row r="149" spans="1:19">
      <c r="A149" s="1">
        <f>A148+7</f>
        <v>45431</v>
      </c>
      <c r="B149" s="18">
        <f>D148+H148-O148</f>
        <v>63530.940730120805</v>
      </c>
      <c r="C149" s="48">
        <f>(B149*required_return)</f>
        <v>1905.928221903624</v>
      </c>
      <c r="D149" s="19">
        <f>B149+C149</f>
        <v>65436.86895202443</v>
      </c>
      <c r="E149" s="15">
        <f>B149/5000</f>
        <v>12.706188146024161</v>
      </c>
      <c r="F149" s="15">
        <f>E149</f>
        <v>12.706188146024161</v>
      </c>
      <c r="G149" s="61">
        <f t="shared" ref="G149:G151" si="87">(D149-B149)/F149</f>
        <v>150.00000000000006</v>
      </c>
      <c r="H149" s="22"/>
      <c r="I149" s="22"/>
      <c r="J149" s="19">
        <f>D149+H149-I149</f>
        <v>65436.86895202443</v>
      </c>
      <c r="K149" s="52">
        <f>(0.7*B149)</f>
        <v>44471.658511084563</v>
      </c>
      <c r="L149" s="64">
        <f>E149*50/B149</f>
        <v>0.01</v>
      </c>
      <c r="M149" s="51"/>
      <c r="N149" s="54"/>
      <c r="O149" s="21"/>
      <c r="P149" s="19"/>
      <c r="Q149" s="15">
        <f>Q148+C149+H148</f>
        <v>65436.86895202443</v>
      </c>
      <c r="R149" s="28">
        <f>(Q149-(B108+SUM(H108:H148)))/(B108+SUM(H108:H148))</f>
        <v>1.7319052955063337</v>
      </c>
      <c r="S149" s="28">
        <f t="shared" ref="S149:S151" si="88">D149/B149-1</f>
        <v>3.0000000000000027E-2</v>
      </c>
    </row>
    <row r="150" spans="1:19">
      <c r="A150" s="1">
        <f>A149+7</f>
        <v>45438</v>
      </c>
      <c r="B150" s="18">
        <f>D149+H149-O149</f>
        <v>65436.86895202443</v>
      </c>
      <c r="C150" s="48">
        <f>(B150*required_return)</f>
        <v>1963.1060685607329</v>
      </c>
      <c r="D150" s="19">
        <f>B150+C150</f>
        <v>67399.97502058516</v>
      </c>
      <c r="E150" s="15">
        <f>B150/5000</f>
        <v>13.087373790404886</v>
      </c>
      <c r="F150" s="15">
        <f>E150</f>
        <v>13.087373790404886</v>
      </c>
      <c r="G150" s="61">
        <f t="shared" si="87"/>
        <v>149.99999999999977</v>
      </c>
      <c r="H150" s="22"/>
      <c r="I150" s="22"/>
      <c r="J150" s="19">
        <f>D150+H150-I150</f>
        <v>67399.97502058516</v>
      </c>
      <c r="K150" s="52">
        <f>(0.7*B150)</f>
        <v>45805.808266417102</v>
      </c>
      <c r="L150" s="64">
        <f t="shared" ref="L150:L151" si="89">E150*50/B150</f>
        <v>0.01</v>
      </c>
      <c r="M150" s="51"/>
      <c r="N150" s="54"/>
      <c r="O150" s="21"/>
      <c r="P150" s="19"/>
      <c r="Q150" s="15">
        <f>Q149+C150+H149</f>
        <v>67399.97502058516</v>
      </c>
      <c r="R150" s="28">
        <f>(Q150-(B108+SUM(H108:H149)))/(B108+SUM(H108:H149))</f>
        <v>1.8138624543715234</v>
      </c>
      <c r="S150" s="28">
        <f t="shared" si="88"/>
        <v>3.0000000000000027E-2</v>
      </c>
    </row>
    <row r="151" spans="1:19" ht="15" thickBot="1">
      <c r="A151" s="1">
        <f>A150+7</f>
        <v>45445</v>
      </c>
      <c r="B151" s="18">
        <f>D150+H150-O150</f>
        <v>67399.97502058516</v>
      </c>
      <c r="C151" s="48">
        <f>(B151*required_return)</f>
        <v>2021.9992506175547</v>
      </c>
      <c r="D151" s="19">
        <f>B151+C151</f>
        <v>69421.974271202707</v>
      </c>
      <c r="E151" s="15">
        <f>B151/5000</f>
        <v>13.479995004117033</v>
      </c>
      <c r="F151" s="15">
        <f>E151</f>
        <v>13.479995004117033</v>
      </c>
      <c r="G151" s="61">
        <f t="shared" si="87"/>
        <v>149.99999999999946</v>
      </c>
      <c r="H151" s="24"/>
      <c r="I151" s="24"/>
      <c r="J151" s="19">
        <f>D151+H151-I151</f>
        <v>69421.974271202707</v>
      </c>
      <c r="K151" s="52">
        <f>(0.7*B151)</f>
        <v>47179.98251440961</v>
      </c>
      <c r="L151" s="64">
        <f t="shared" si="89"/>
        <v>1.0000000000000002E-2</v>
      </c>
      <c r="M151" s="51"/>
      <c r="N151" s="54"/>
      <c r="O151" s="21"/>
      <c r="P151" s="19"/>
      <c r="Q151" s="15">
        <f>Q150+C151+H150</f>
        <v>69421.974271202707</v>
      </c>
      <c r="R151" s="28">
        <f>(Q151-(B108+SUM(H108:H150)))/(B108+SUM(H108:H150))</f>
        <v>1.8982783280026687</v>
      </c>
      <c r="S151" s="28">
        <f t="shared" si="88"/>
        <v>2.9999999999999805E-2</v>
      </c>
    </row>
    <row r="152" spans="1:19" ht="15" thickBot="1">
      <c r="A152" s="2"/>
      <c r="B152" s="3"/>
      <c r="C152" s="13"/>
      <c r="D152" s="4"/>
      <c r="E152" s="4"/>
      <c r="F152" s="4"/>
      <c r="G152" s="4"/>
      <c r="H152" s="4"/>
      <c r="I152" s="4"/>
      <c r="J152" s="4"/>
      <c r="K152" s="5"/>
      <c r="L152" s="4"/>
      <c r="M152" s="4"/>
      <c r="N152" s="4"/>
      <c r="O152" s="4"/>
      <c r="P152" s="4"/>
      <c r="Q152" s="4"/>
      <c r="R152" s="29"/>
      <c r="S152" s="29"/>
    </row>
    <row r="153" spans="1:19">
      <c r="A153" s="1">
        <f>A151+7</f>
        <v>45452</v>
      </c>
      <c r="B153" s="18">
        <f>D151+H151-O151</f>
        <v>69421.974271202707</v>
      </c>
      <c r="C153" s="48">
        <f>(B153*required_return)</f>
        <v>2082.6592281360813</v>
      </c>
      <c r="D153" s="15">
        <f>B153+C153</f>
        <v>71504.633499338786</v>
      </c>
      <c r="E153" s="15">
        <f>B153/5000</f>
        <v>13.884394854240542</v>
      </c>
      <c r="F153" s="15">
        <f>E153</f>
        <v>13.884394854240542</v>
      </c>
      <c r="G153" s="62">
        <f>(D153-B153)/F153</f>
        <v>149.99999999999983</v>
      </c>
      <c r="H153" s="22"/>
      <c r="I153" s="22"/>
      <c r="J153" s="15">
        <f>D153+H153-I153</f>
        <v>71504.633499338786</v>
      </c>
      <c r="K153" s="52">
        <f>(0.7*B153)</f>
        <v>48595.381989841895</v>
      </c>
      <c r="L153" s="64">
        <f>E153*50/B153</f>
        <v>0.01</v>
      </c>
      <c r="M153" s="51"/>
      <c r="N153" s="54"/>
      <c r="O153" s="21"/>
      <c r="P153" s="19"/>
      <c r="Q153" s="15">
        <f>Q151+C153+H151</f>
        <v>71504.633499338786</v>
      </c>
      <c r="R153" s="28">
        <f>(Q153-(B108+SUM(H108:H151)))/(B108+SUM(H108:H151))</f>
        <v>1.9852266778427488</v>
      </c>
      <c r="S153" s="28">
        <f>D153/B153-1</f>
        <v>3.0000000000000027E-2</v>
      </c>
    </row>
    <row r="154" spans="1:19">
      <c r="A154" s="1">
        <f>A153+7</f>
        <v>45459</v>
      </c>
      <c r="B154" s="18">
        <f>D153+H153-O153</f>
        <v>71504.633499338786</v>
      </c>
      <c r="C154" s="48">
        <f>(B154*required_return)</f>
        <v>2145.1390049801635</v>
      </c>
      <c r="D154" s="19">
        <f>B154+C154</f>
        <v>73649.772504318957</v>
      </c>
      <c r="E154" s="15">
        <f>B154/5000</f>
        <v>14.300926699867757</v>
      </c>
      <c r="F154" s="15">
        <f>E154</f>
        <v>14.300926699867757</v>
      </c>
      <c r="G154" s="61">
        <f t="shared" ref="G154:G156" si="90">(D154-B154)/F154</f>
        <v>150.00000000000048</v>
      </c>
      <c r="H154" s="22"/>
      <c r="I154" s="22"/>
      <c r="J154" s="19">
        <f>D154+H154-I154</f>
        <v>73649.772504318957</v>
      </c>
      <c r="K154" s="52">
        <f>(0.7*B154)</f>
        <v>50053.243449537149</v>
      </c>
      <c r="L154" s="64">
        <f>E154*50/B154</f>
        <v>0.01</v>
      </c>
      <c r="M154" s="51"/>
      <c r="N154" s="54"/>
      <c r="O154" s="21"/>
      <c r="P154" s="19"/>
      <c r="Q154" s="15">
        <f>Q153+C154+H153</f>
        <v>73649.772504318957</v>
      </c>
      <c r="R154" s="28">
        <f>(Q154-(B108+SUM(H108:H153)))/(B108+SUM(H108:H153))</f>
        <v>2.0747834781780314</v>
      </c>
      <c r="S154" s="28">
        <f t="shared" ref="S154:S156" si="91">D154/B154-1</f>
        <v>3.0000000000000027E-2</v>
      </c>
    </row>
    <row r="155" spans="1:19">
      <c r="A155" s="1">
        <f>A154+7</f>
        <v>45466</v>
      </c>
      <c r="B155" s="18">
        <f>D154+H154-O154</f>
        <v>73649.772504318957</v>
      </c>
      <c r="C155" s="48">
        <f>(B155*required_return)</f>
        <v>2209.4931751295685</v>
      </c>
      <c r="D155" s="19">
        <f>B155+C155</f>
        <v>75859.265679448523</v>
      </c>
      <c r="E155" s="15">
        <f>B155/5000</f>
        <v>14.729954500863791</v>
      </c>
      <c r="F155" s="15">
        <f>E155</f>
        <v>14.729954500863791</v>
      </c>
      <c r="G155" s="61">
        <f t="shared" si="90"/>
        <v>149.99999999999983</v>
      </c>
      <c r="H155" s="22"/>
      <c r="I155" s="22"/>
      <c r="J155" s="19">
        <f>D155+H155-I155</f>
        <v>75859.265679448523</v>
      </c>
      <c r="K155" s="52">
        <f>(0.7*B155)</f>
        <v>51554.840753023265</v>
      </c>
      <c r="L155" s="64">
        <f t="shared" ref="L155:L156" si="92">E155*50/B155</f>
        <v>0.01</v>
      </c>
      <c r="M155" s="51"/>
      <c r="N155" s="54"/>
      <c r="O155" s="21"/>
      <c r="P155" s="19"/>
      <c r="Q155" s="15">
        <f>Q154+C155+H154</f>
        <v>75859.265679448523</v>
      </c>
      <c r="R155" s="28">
        <f>(Q155-(B108+SUM(H108:H154)))/(B108+SUM(H108:H154))</f>
        <v>2.1670269825233723</v>
      </c>
      <c r="S155" s="28">
        <f t="shared" si="91"/>
        <v>3.0000000000000027E-2</v>
      </c>
    </row>
    <row r="156" spans="1:19" ht="15" thickBot="1">
      <c r="A156" s="1">
        <f>A155+7</f>
        <v>45473</v>
      </c>
      <c r="B156" s="18">
        <f>D155+H155-O155</f>
        <v>75859.265679448523</v>
      </c>
      <c r="C156" s="48">
        <f>(B156*required_return)</f>
        <v>2275.7779703834558</v>
      </c>
      <c r="D156" s="19">
        <f>B156+C156</f>
        <v>78135.043649831976</v>
      </c>
      <c r="E156" s="15">
        <f>B156/5000</f>
        <v>15.171853135889705</v>
      </c>
      <c r="F156" s="15">
        <f>E156</f>
        <v>15.171853135889705</v>
      </c>
      <c r="G156" s="61">
        <f t="shared" si="90"/>
        <v>149.99999999999983</v>
      </c>
      <c r="H156" s="24"/>
      <c r="I156" s="24"/>
      <c r="J156" s="19">
        <f>D156+H156-I156</f>
        <v>78135.043649831976</v>
      </c>
      <c r="K156" s="52">
        <f>(0.7*B156)</f>
        <v>53101.485975613963</v>
      </c>
      <c r="L156" s="64">
        <f t="shared" si="92"/>
        <v>0.01</v>
      </c>
      <c r="M156" s="51"/>
      <c r="N156" s="55"/>
      <c r="O156" s="21"/>
      <c r="P156" s="19"/>
      <c r="Q156" s="15">
        <f>Q155+C156+H155</f>
        <v>78135.043649831976</v>
      </c>
      <c r="R156" s="28">
        <f>(Q156-(B108+SUM(H108:H155)))/(B108+SUM(H108:H155))</f>
        <v>2.2620377919990733</v>
      </c>
      <c r="S156" s="28">
        <f t="shared" si="91"/>
        <v>3.0000000000000027E-2</v>
      </c>
    </row>
    <row r="157" spans="1:19" ht="15" thickBot="1">
      <c r="A157" s="2"/>
      <c r="B157" s="3"/>
      <c r="C157" s="13"/>
      <c r="D157" s="4"/>
      <c r="E157" s="4"/>
      <c r="F157" s="4"/>
      <c r="G157" s="4"/>
      <c r="H157" s="4"/>
      <c r="I157" s="4"/>
      <c r="J157" s="4"/>
      <c r="K157" s="5"/>
      <c r="L157" s="4"/>
      <c r="M157" s="4"/>
      <c r="N157" s="4"/>
      <c r="O157" s="4"/>
      <c r="P157" s="4"/>
      <c r="Q157" s="4"/>
      <c r="R157" s="29"/>
      <c r="S157" s="29"/>
    </row>
    <row r="158" spans="1:19">
      <c r="A158" s="1">
        <f>A156+7</f>
        <v>45480</v>
      </c>
      <c r="B158" s="18">
        <f>D156+H156-O156</f>
        <v>78135.043649831976</v>
      </c>
      <c r="C158" s="48">
        <f>(B158*required_return)</f>
        <v>2344.0513094949592</v>
      </c>
      <c r="D158" s="15">
        <f>B158+C158</f>
        <v>80479.094959326932</v>
      </c>
      <c r="E158" s="15">
        <f>B158/5000</f>
        <v>15.627008729966395</v>
      </c>
      <c r="F158" s="15">
        <f>E158</f>
        <v>15.627008729966395</v>
      </c>
      <c r="G158" s="62">
        <f>(D158-B158)/F158</f>
        <v>149.99999999999983</v>
      </c>
      <c r="H158" s="22"/>
      <c r="I158" s="22"/>
      <c r="J158" s="15">
        <f>D158+H158-I158</f>
        <v>80479.094959326932</v>
      </c>
      <c r="K158" s="52">
        <f>(0.7*B158)</f>
        <v>54694.530554882382</v>
      </c>
      <c r="L158" s="64">
        <f>E158*50/B158</f>
        <v>0.01</v>
      </c>
      <c r="M158" s="51"/>
      <c r="N158" s="54"/>
      <c r="O158" s="21"/>
      <c r="P158" s="19"/>
      <c r="Q158" s="15">
        <f>Q156+C158+H156</f>
        <v>80479.094959326932</v>
      </c>
      <c r="R158" s="28">
        <f>(Q158-(B108+SUM(H108:H156)))/(B108+SUM(H108:H156))</f>
        <v>2.3598989257590453</v>
      </c>
      <c r="S158" s="28">
        <f>D158/B158-1</f>
        <v>3.0000000000000027E-2</v>
      </c>
    </row>
    <row r="159" spans="1:19">
      <c r="A159" s="1">
        <f>A158+7</f>
        <v>45487</v>
      </c>
      <c r="B159" s="18">
        <f>D158+H158-O158</f>
        <v>80479.094959326932</v>
      </c>
      <c r="C159" s="48">
        <f>(B159*required_return)</f>
        <v>2414.372848779808</v>
      </c>
      <c r="D159" s="19">
        <f>B159+C159</f>
        <v>82893.46780810674</v>
      </c>
      <c r="E159" s="15">
        <f>B159/5000</f>
        <v>16.095818991865386</v>
      </c>
      <c r="F159" s="15">
        <f>E159</f>
        <v>16.095818991865386</v>
      </c>
      <c r="G159" s="61">
        <f t="shared" ref="G159:G161" si="93">(D159-B159)/F159</f>
        <v>149.99999999999994</v>
      </c>
      <c r="H159" s="22"/>
      <c r="I159" s="22"/>
      <c r="J159" s="19">
        <f>D159+H159-I159</f>
        <v>82893.46780810674</v>
      </c>
      <c r="K159" s="52">
        <f>(0.7*B159)</f>
        <v>56335.366471528847</v>
      </c>
      <c r="L159" s="64">
        <f>E159*50/B159</f>
        <v>9.9999999999999985E-3</v>
      </c>
      <c r="M159" s="51"/>
      <c r="N159" s="54"/>
      <c r="O159" s="21"/>
      <c r="P159" s="19"/>
      <c r="Q159" s="15">
        <f>Q158+C159+H158</f>
        <v>82893.46780810674</v>
      </c>
      <c r="R159" s="28">
        <f>(Q159-(B108+SUM(H108:H158)))/(B108+SUM(H108:H158))</f>
        <v>2.4606958935318168</v>
      </c>
      <c r="S159" s="28">
        <f t="shared" ref="S159:S161" si="94">D159/B159-1</f>
        <v>3.0000000000000027E-2</v>
      </c>
    </row>
    <row r="160" spans="1:19">
      <c r="A160" s="1">
        <f>A159+7</f>
        <v>45494</v>
      </c>
      <c r="B160" s="18">
        <f>D159+H159-O159</f>
        <v>82893.46780810674</v>
      </c>
      <c r="C160" s="48">
        <f>(B160*required_return)</f>
        <v>2486.8040342432023</v>
      </c>
      <c r="D160" s="19">
        <f>B160+C160</f>
        <v>85380.271842349946</v>
      </c>
      <c r="E160" s="15">
        <f>B160/5000</f>
        <v>16.578693561621346</v>
      </c>
      <c r="F160" s="15">
        <f>E160</f>
        <v>16.578693561621346</v>
      </c>
      <c r="G160" s="61">
        <f t="shared" si="93"/>
        <v>150.00000000000028</v>
      </c>
      <c r="H160" s="22"/>
      <c r="I160" s="22"/>
      <c r="J160" s="19">
        <f>D160+H160-I160</f>
        <v>85380.271842349946</v>
      </c>
      <c r="K160" s="52">
        <f>(0.7*B160)</f>
        <v>58025.427465674715</v>
      </c>
      <c r="L160" s="64">
        <f t="shared" ref="L160:L161" si="95">E160*50/B160</f>
        <v>9.9999999999999985E-3</v>
      </c>
      <c r="M160" s="51"/>
      <c r="N160" s="54"/>
      <c r="O160" s="21"/>
      <c r="P160" s="19"/>
      <c r="Q160" s="15">
        <f>Q159+C160+H159</f>
        <v>85380.271842349946</v>
      </c>
      <c r="R160" s="28">
        <f>(Q160-(B108+SUM(H108:H159)))/(B108+SUM(H108:H159))</f>
        <v>2.5645167703377716</v>
      </c>
      <c r="S160" s="28">
        <f t="shared" si="94"/>
        <v>3.0000000000000027E-2</v>
      </c>
    </row>
    <row r="161" spans="1:19" ht="15" thickBot="1">
      <c r="A161" s="1">
        <f>A160+7</f>
        <v>45501</v>
      </c>
      <c r="B161" s="18">
        <f>D160+H160-O160</f>
        <v>85380.271842349946</v>
      </c>
      <c r="C161" s="48">
        <f>(B161*required_return)</f>
        <v>2561.4081552704984</v>
      </c>
      <c r="D161" s="19">
        <f>B161+C161</f>
        <v>87941.679997620449</v>
      </c>
      <c r="E161" s="15">
        <f>B161/5000</f>
        <v>17.07605436846999</v>
      </c>
      <c r="F161" s="15">
        <f>E161</f>
        <v>17.07605436846999</v>
      </c>
      <c r="G161" s="61">
        <f t="shared" si="93"/>
        <v>150.00000000000026</v>
      </c>
      <c r="H161" s="24"/>
      <c r="I161" s="24"/>
      <c r="J161" s="19">
        <f>D161+H161-I161</f>
        <v>87941.679997620449</v>
      </c>
      <c r="K161" s="52">
        <f>(0.7*B161)</f>
        <v>59766.190289644961</v>
      </c>
      <c r="L161" s="64">
        <f t="shared" si="95"/>
        <v>0.01</v>
      </c>
      <c r="M161" s="51"/>
      <c r="N161" s="55"/>
      <c r="O161" s="21"/>
      <c r="P161" s="19"/>
      <c r="Q161" s="15">
        <f>Q160+C161+H160</f>
        <v>87941.679997620449</v>
      </c>
      <c r="R161" s="28">
        <f>(Q161-(B108+SUM(H108:H160)))/(B108+SUM(H108:H160))</f>
        <v>2.6714522734479047</v>
      </c>
      <c r="S161" s="28">
        <f t="shared" si="94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5"/>
      <c r="L162" s="4"/>
      <c r="M162" s="4"/>
      <c r="N162" s="4"/>
      <c r="O162" s="4"/>
      <c r="P162" s="4"/>
      <c r="Q162" s="4"/>
      <c r="R162" s="29"/>
      <c r="S162" s="29"/>
    </row>
    <row r="163" spans="1:19">
      <c r="A163" s="1">
        <f>A161+7</f>
        <v>45508</v>
      </c>
      <c r="B163" s="18">
        <f>D161+H161-O161</f>
        <v>87941.679997620449</v>
      </c>
      <c r="C163" s="48">
        <f>(B163*required_return)</f>
        <v>2638.2503999286132</v>
      </c>
      <c r="D163" s="15">
        <f>B163+C163</f>
        <v>90579.930397549062</v>
      </c>
      <c r="E163" s="15">
        <f>B163/5000</f>
        <v>17.588335999524091</v>
      </c>
      <c r="F163" s="15">
        <f>E163</f>
        <v>17.588335999524091</v>
      </c>
      <c r="G163" s="62">
        <f>(D163-B163)/F163</f>
        <v>149.99999999999994</v>
      </c>
      <c r="H163" s="22"/>
      <c r="I163" s="22"/>
      <c r="J163" s="15">
        <f>D163+H163-I163</f>
        <v>90579.930397549062</v>
      </c>
      <c r="K163" s="52">
        <f>(0.7*B163)</f>
        <v>61559.175998334307</v>
      </c>
      <c r="L163" s="64">
        <f>E163*50/B163</f>
        <v>0.01</v>
      </c>
      <c r="M163" s="51"/>
      <c r="N163" s="54"/>
      <c r="O163" s="21"/>
      <c r="P163" s="19"/>
      <c r="Q163" s="15">
        <f>Q161+C163+H161</f>
        <v>90579.930397549062</v>
      </c>
      <c r="R163" s="28">
        <f>(Q163-(B108+SUM(H108:H161)))/(B108+SUM(H108:H161))</f>
        <v>2.7815958416513418</v>
      </c>
      <c r="S163" s="28">
        <f>D163/B163-1</f>
        <v>3.0000000000000027E-2</v>
      </c>
    </row>
    <row r="164" spans="1:19">
      <c r="A164" s="1">
        <f>A163+7</f>
        <v>45515</v>
      </c>
      <c r="B164" s="18">
        <f>D163+H163-O163</f>
        <v>90579.930397549062</v>
      </c>
      <c r="C164" s="48">
        <f>(B164*required_return)</f>
        <v>2717.3979119264718</v>
      </c>
      <c r="D164" s="19">
        <f>B164+C164</f>
        <v>93297.328309475532</v>
      </c>
      <c r="E164" s="15">
        <f>B164/5000</f>
        <v>18.115986079509813</v>
      </c>
      <c r="F164" s="15">
        <f>E164</f>
        <v>18.115986079509813</v>
      </c>
      <c r="G164" s="61">
        <f t="shared" ref="G164:G166" si="96">(D164-B164)/F164</f>
        <v>149.99999999999986</v>
      </c>
      <c r="H164" s="22"/>
      <c r="I164" s="22"/>
      <c r="J164" s="19">
        <f>D164+H164-I164</f>
        <v>93297.328309475532</v>
      </c>
      <c r="K164" s="52">
        <f>(0.7*B164)</f>
        <v>63405.951278284338</v>
      </c>
      <c r="L164" s="64">
        <f>E164*50/B164</f>
        <v>0.01</v>
      </c>
      <c r="M164" s="51"/>
      <c r="N164" s="54"/>
      <c r="O164" s="21"/>
      <c r="P164" s="19"/>
      <c r="Q164" s="15">
        <f>Q163+C164+H163</f>
        <v>93297.328309475532</v>
      </c>
      <c r="R164" s="28">
        <f>(Q164-(B108+SUM(H108:H163)))/(B108+SUM(H108:H163))</f>
        <v>2.895043716900882</v>
      </c>
      <c r="S164" s="28">
        <f t="shared" ref="S164:S166" si="97">D164/B164-1</f>
        <v>3.0000000000000027E-2</v>
      </c>
    </row>
    <row r="165" spans="1:19">
      <c r="A165" s="1">
        <f>A164+7</f>
        <v>45522</v>
      </c>
      <c r="B165" s="18">
        <f>D164+H164-O164</f>
        <v>93297.328309475532</v>
      </c>
      <c r="C165" s="48">
        <f>(B165*required_return)</f>
        <v>2798.9198492842656</v>
      </c>
      <c r="D165" s="19">
        <f>B165+C165</f>
        <v>96096.248158759801</v>
      </c>
      <c r="E165" s="15">
        <f>B165/5000</f>
        <v>18.659465661895105</v>
      </c>
      <c r="F165" s="15">
        <f>E165</f>
        <v>18.659465661895105</v>
      </c>
      <c r="G165" s="61">
        <f t="shared" si="96"/>
        <v>150.00000000000023</v>
      </c>
      <c r="H165" s="22"/>
      <c r="I165" s="22"/>
      <c r="J165" s="19">
        <f>D165+H165-I165</f>
        <v>96096.248158759801</v>
      </c>
      <c r="K165" s="52">
        <f>(0.7*B165)</f>
        <v>65308.129816632871</v>
      </c>
      <c r="L165" s="64">
        <f t="shared" ref="L165:L166" si="98">E165*50/B165</f>
        <v>0.01</v>
      </c>
      <c r="M165" s="51"/>
      <c r="N165" s="54"/>
      <c r="O165" s="21"/>
      <c r="P165" s="19"/>
      <c r="Q165" s="15">
        <f>Q164+C165+H164</f>
        <v>96096.248158759801</v>
      </c>
      <c r="R165" s="28">
        <f>(Q165-(B108+SUM(H108:H164)))/(B108+SUM(H108:H164))</f>
        <v>3.0118950284079089</v>
      </c>
      <c r="S165" s="28">
        <f t="shared" si="97"/>
        <v>3.0000000000000027E-2</v>
      </c>
    </row>
    <row r="166" spans="1:19" ht="15" thickBot="1">
      <c r="A166" s="1">
        <f>A165+7</f>
        <v>45529</v>
      </c>
      <c r="B166" s="18">
        <f>D165+H165-O165</f>
        <v>96096.248158759801</v>
      </c>
      <c r="C166" s="48">
        <f>(B166*required_return)</f>
        <v>2882.8874447627941</v>
      </c>
      <c r="D166" s="19">
        <f>B166+C166</f>
        <v>98979.135603522591</v>
      </c>
      <c r="E166" s="15">
        <f>B166/5000</f>
        <v>19.219249631751961</v>
      </c>
      <c r="F166" s="15">
        <f>E166</f>
        <v>19.219249631751961</v>
      </c>
      <c r="G166" s="61">
        <f t="shared" si="96"/>
        <v>149.99999999999977</v>
      </c>
      <c r="H166" s="24"/>
      <c r="I166" s="24"/>
      <c r="J166" s="19">
        <f>D166+H166-I166</f>
        <v>98979.135603522591</v>
      </c>
      <c r="K166" s="52">
        <f>(0.7*B166)</f>
        <v>67267.373711131862</v>
      </c>
      <c r="L166" s="64">
        <f t="shared" si="98"/>
        <v>0.01</v>
      </c>
      <c r="M166" s="51"/>
      <c r="N166" s="55"/>
      <c r="O166" s="21"/>
      <c r="P166" s="19"/>
      <c r="Q166" s="15">
        <f>Q165+C166+H165</f>
        <v>98979.135603522591</v>
      </c>
      <c r="R166" s="28">
        <f>(Q166-(B108+SUM(H108:H165)))/(B108+SUM(H108:H165))</f>
        <v>3.1322518792601457</v>
      </c>
      <c r="S166" s="28">
        <f t="shared" si="97"/>
        <v>3.0000000000000027E-2</v>
      </c>
    </row>
    <row r="167" spans="1:19" ht="15" thickBot="1">
      <c r="A167" s="2"/>
      <c r="B167" s="3"/>
      <c r="C167" s="13"/>
      <c r="D167" s="4"/>
      <c r="E167" s="4"/>
      <c r="F167" s="4"/>
      <c r="G167" s="4"/>
      <c r="H167" s="4"/>
      <c r="I167" s="4"/>
      <c r="J167" s="4"/>
      <c r="K167" s="5"/>
      <c r="L167" s="4"/>
      <c r="M167" s="4"/>
      <c r="N167" s="4"/>
      <c r="O167" s="4"/>
      <c r="P167" s="4"/>
      <c r="Q167" s="4"/>
      <c r="R167" s="29"/>
      <c r="S167" s="29"/>
    </row>
    <row r="168" spans="1:19">
      <c r="A168" s="1">
        <f>A166+7</f>
        <v>45536</v>
      </c>
      <c r="B168" s="18">
        <f>D166+H166-O166</f>
        <v>98979.135603522591</v>
      </c>
      <c r="C168" s="48">
        <f>(B168*required_return)</f>
        <v>2969.3740681056775</v>
      </c>
      <c r="D168" s="15">
        <f>B168+C168</f>
        <v>101948.50967162827</v>
      </c>
      <c r="E168" s="15">
        <f>B168/5000</f>
        <v>19.795827120704519</v>
      </c>
      <c r="F168" s="15">
        <f>E168</f>
        <v>19.795827120704519</v>
      </c>
      <c r="G168" s="62">
        <f>(D168-B168)/F168</f>
        <v>150.00000000000014</v>
      </c>
      <c r="H168" s="22"/>
      <c r="I168" s="22"/>
      <c r="J168" s="15">
        <f>D168+H168-I168</f>
        <v>101948.50967162827</v>
      </c>
      <c r="K168" s="52">
        <f>(0.7*B168)</f>
        <v>69285.394922465814</v>
      </c>
      <c r="L168" s="64">
        <f>E168*50/B168</f>
        <v>0.01</v>
      </c>
      <c r="M168" s="51"/>
      <c r="N168" s="54"/>
      <c r="O168" s="21"/>
      <c r="P168" s="19"/>
      <c r="Q168" s="15">
        <f>Q166+C168+H166</f>
        <v>101948.50967162827</v>
      </c>
      <c r="R168" s="28">
        <f>(Q168-(B108+SUM(H108:H166)))/(B108+SUM(H108:H166))</f>
        <v>3.2562194356379504</v>
      </c>
      <c r="S168" s="28">
        <f>D168/B168-1</f>
        <v>3.0000000000000027E-2</v>
      </c>
    </row>
    <row r="169" spans="1:19">
      <c r="A169" s="1">
        <f>A168+7</f>
        <v>45543</v>
      </c>
      <c r="B169" s="18">
        <f>D168+H168-O168</f>
        <v>101948.50967162827</v>
      </c>
      <c r="C169" s="48">
        <f>(B169*required_return)</f>
        <v>3058.4552901488482</v>
      </c>
      <c r="D169" s="19">
        <f>B169+C169</f>
        <v>105006.96496177712</v>
      </c>
      <c r="E169" s="15">
        <f>B169/5000</f>
        <v>20.389701934325654</v>
      </c>
      <c r="F169" s="15">
        <f>E169</f>
        <v>20.389701934325654</v>
      </c>
      <c r="G169" s="61">
        <f t="shared" ref="G169:G171" si="99">(D169-B169)/F169</f>
        <v>150.00000000000009</v>
      </c>
      <c r="H169" s="22"/>
      <c r="I169" s="22"/>
      <c r="J169" s="19">
        <f>D169+H169-I169</f>
        <v>105006.96496177712</v>
      </c>
      <c r="K169" s="52">
        <f>(0.7*B169)</f>
        <v>71363.95677013979</v>
      </c>
      <c r="L169" s="64">
        <f>E169*50/B169</f>
        <v>0.01</v>
      </c>
      <c r="M169" s="51"/>
      <c r="N169" s="54"/>
      <c r="O169" s="21"/>
      <c r="P169" s="19"/>
      <c r="Q169" s="15">
        <f>Q168+C169+H168</f>
        <v>105006.96496177712</v>
      </c>
      <c r="R169" s="28">
        <f>(Q169-(B108+SUM(H108:H168)))/(B108+SUM(H108:H168))</f>
        <v>3.3839060187070888</v>
      </c>
      <c r="S169" s="28">
        <f t="shared" ref="S169:S171" si="100">D169/B169-1</f>
        <v>3.0000000000000027E-2</v>
      </c>
    </row>
    <row r="170" spans="1:19">
      <c r="A170" s="1">
        <f>A169+7</f>
        <v>45550</v>
      </c>
      <c r="B170" s="18">
        <f>D169+H169-O169</f>
        <v>105006.96496177712</v>
      </c>
      <c r="C170" s="48">
        <f>(B170*required_return)</f>
        <v>3150.2089488533134</v>
      </c>
      <c r="D170" s="19">
        <f>B170+C170</f>
        <v>108157.17391063043</v>
      </c>
      <c r="E170" s="15">
        <f>B170/5000</f>
        <v>21.001392992355424</v>
      </c>
      <c r="F170" s="15">
        <f>E170</f>
        <v>21.001392992355424</v>
      </c>
      <c r="G170" s="61">
        <f t="shared" si="99"/>
        <v>149.9999999999998</v>
      </c>
      <c r="H170" s="22"/>
      <c r="I170" s="22"/>
      <c r="J170" s="19">
        <f>D170+H170-I170</f>
        <v>108157.17391063043</v>
      </c>
      <c r="K170" s="52">
        <f>(0.7*B170)</f>
        <v>73504.875473243985</v>
      </c>
      <c r="L170" s="64">
        <f t="shared" ref="L170:L171" si="101">E170*50/B170</f>
        <v>9.9999999999999985E-3</v>
      </c>
      <c r="M170" s="51"/>
      <c r="N170" s="54"/>
      <c r="O170" s="21"/>
      <c r="P170" s="19"/>
      <c r="Q170" s="15">
        <f>Q169+C170+H169</f>
        <v>108157.17391063043</v>
      </c>
      <c r="R170" s="28">
        <f>(Q170-(B108+SUM(H108:H169)))/(B108+SUM(H108:H169))</f>
        <v>3.5154231992683012</v>
      </c>
      <c r="S170" s="28">
        <f t="shared" si="100"/>
        <v>3.0000000000000027E-2</v>
      </c>
    </row>
    <row r="171" spans="1:19" ht="15" thickBot="1">
      <c r="A171" s="6">
        <f>A170+7</f>
        <v>45557</v>
      </c>
      <c r="B171" s="18">
        <f>D170+H170-O170</f>
        <v>108157.17391063043</v>
      </c>
      <c r="C171" s="48">
        <f>(B171*required_return)</f>
        <v>3244.7152173189129</v>
      </c>
      <c r="D171" s="19">
        <f>B171+C171</f>
        <v>111401.88912794934</v>
      </c>
      <c r="E171" s="15">
        <f>B171/5000</f>
        <v>21.631434782126085</v>
      </c>
      <c r="F171" s="15">
        <f>E171</f>
        <v>21.631434782126085</v>
      </c>
      <c r="G171" s="61">
        <f t="shared" si="99"/>
        <v>149.99999999999986</v>
      </c>
      <c r="H171" s="24"/>
      <c r="I171" s="24"/>
      <c r="J171" s="19">
        <f>D171+H171-I171</f>
        <v>111401.88912794934</v>
      </c>
      <c r="K171" s="52">
        <f>(0.7*B171)</f>
        <v>75710.02173744129</v>
      </c>
      <c r="L171" s="64">
        <f t="shared" si="101"/>
        <v>9.9999999999999985E-3</v>
      </c>
      <c r="M171" s="51"/>
      <c r="N171" s="55"/>
      <c r="O171" s="21"/>
      <c r="P171" s="19"/>
      <c r="Q171" s="15">
        <f>Q170+C171+H170</f>
        <v>111401.88912794934</v>
      </c>
      <c r="R171" s="28">
        <f>(Q171-(B108+SUM(H108:H170)))/(B108+SUM(H108:H170))</f>
        <v>3.6508858952463501</v>
      </c>
      <c r="S171" s="28">
        <f t="shared" si="100"/>
        <v>3.0000000000000027E-2</v>
      </c>
    </row>
    <row r="172" spans="1:19" ht="15" thickBot="1">
      <c r="A172" s="2"/>
      <c r="B172" s="3"/>
      <c r="C172" s="13"/>
      <c r="D172" s="4"/>
      <c r="E172" s="4"/>
      <c r="F172" s="4"/>
      <c r="G172" s="4"/>
      <c r="H172" s="4"/>
      <c r="I172" s="4"/>
      <c r="J172" s="4"/>
      <c r="K172" s="5"/>
      <c r="L172" s="4"/>
      <c r="M172" s="4"/>
      <c r="N172" s="4"/>
      <c r="O172" s="4"/>
      <c r="P172" s="4"/>
      <c r="Q172" s="4"/>
      <c r="R172" s="29"/>
      <c r="S172" s="29"/>
    </row>
    <row r="173" spans="1:19">
      <c r="A173" s="1">
        <f>A171+7</f>
        <v>45564</v>
      </c>
      <c r="B173" s="18">
        <f>D171+H171-O171</f>
        <v>111401.88912794934</v>
      </c>
      <c r="C173" s="48">
        <f>(B173*required_return)</f>
        <v>3342.05667383848</v>
      </c>
      <c r="D173" s="15">
        <f>B173+C173</f>
        <v>114743.94580178782</v>
      </c>
      <c r="E173" s="15">
        <f>B173/5000</f>
        <v>22.280377825589866</v>
      </c>
      <c r="F173" s="15">
        <f>E173</f>
        <v>22.280377825589866</v>
      </c>
      <c r="G173" s="62">
        <f>(D173-B173)/F173</f>
        <v>150.00000000000003</v>
      </c>
      <c r="H173" s="22"/>
      <c r="I173" s="22"/>
      <c r="J173" s="15">
        <f>D173+H173-I173</f>
        <v>114743.94580178782</v>
      </c>
      <c r="K173" s="52">
        <f>(0.7*B173)</f>
        <v>77981.322389564535</v>
      </c>
      <c r="L173" s="64">
        <f>E173*50/B173</f>
        <v>0.01</v>
      </c>
      <c r="M173" s="51"/>
      <c r="N173" s="54"/>
      <c r="O173" s="21"/>
      <c r="P173" s="19"/>
      <c r="Q173" s="15">
        <f>Q171+C173+H171</f>
        <v>114743.94580178782</v>
      </c>
      <c r="R173" s="28">
        <f>(Q173-(B108+SUM(H108:H171)))/(B108+SUM(H108:H171))</f>
        <v>3.7904124721037409</v>
      </c>
      <c r="S173" s="28">
        <f>D173/B173-1</f>
        <v>3.0000000000000027E-2</v>
      </c>
    </row>
    <row r="174" spans="1:19">
      <c r="A174" s="1">
        <f>A173+7</f>
        <v>45571</v>
      </c>
      <c r="B174" s="18">
        <f>D173+H173-O173</f>
        <v>114743.94580178782</v>
      </c>
      <c r="C174" s="48">
        <f>(B174*required_return)</f>
        <v>3442.3183740536347</v>
      </c>
      <c r="D174" s="19">
        <f>B174+C174</f>
        <v>118186.26417584145</v>
      </c>
      <c r="E174" s="15">
        <f>B174/5000</f>
        <v>22.948789160357563</v>
      </c>
      <c r="F174" s="15">
        <f>E174</f>
        <v>22.948789160357563</v>
      </c>
      <c r="G174" s="61">
        <f t="shared" ref="G174:G176" si="102">(D174-B174)/F174</f>
        <v>149.99999999999994</v>
      </c>
      <c r="H174" s="22"/>
      <c r="I174" s="22"/>
      <c r="J174" s="19">
        <f>D174+H174-I174</f>
        <v>118186.26417584145</v>
      </c>
      <c r="K174" s="52">
        <f>(0.7*B174)</f>
        <v>80320.762061251473</v>
      </c>
      <c r="L174" s="64">
        <f>E174*50/B174</f>
        <v>0.01</v>
      </c>
      <c r="M174" s="51"/>
      <c r="N174" s="54"/>
      <c r="O174" s="21"/>
      <c r="P174" s="19"/>
      <c r="Q174" s="15">
        <f>Q173+C174+H173</f>
        <v>118186.26417584145</v>
      </c>
      <c r="R174" s="28">
        <f>(Q174-(B108+SUM(H108:H173)))/(B108+SUM(H108:H173))</f>
        <v>3.9341248462668528</v>
      </c>
      <c r="S174" s="28">
        <f t="shared" ref="S174:S176" si="103">D174/B174-1</f>
        <v>3.0000000000000027E-2</v>
      </c>
    </row>
    <row r="175" spans="1:19">
      <c r="A175" s="1">
        <f>A174+7</f>
        <v>45578</v>
      </c>
      <c r="B175" s="18">
        <f>D174+H174-O174</f>
        <v>118186.26417584145</v>
      </c>
      <c r="C175" s="48">
        <f>(B175*required_return)</f>
        <v>3545.5879252752434</v>
      </c>
      <c r="D175" s="19">
        <f>B175+C175</f>
        <v>121731.8521011167</v>
      </c>
      <c r="E175" s="15">
        <f>B175/5000</f>
        <v>23.63725283516829</v>
      </c>
      <c r="F175" s="15">
        <f>E175</f>
        <v>23.63725283516829</v>
      </c>
      <c r="G175" s="61">
        <f t="shared" si="102"/>
        <v>150.00000000000026</v>
      </c>
      <c r="H175" s="22"/>
      <c r="I175" s="22"/>
      <c r="J175" s="19">
        <f>D175+H175-I175</f>
        <v>121731.8521011167</v>
      </c>
      <c r="K175" s="52">
        <f>(0.7*B175)</f>
        <v>82730.384923089019</v>
      </c>
      <c r="L175" s="64">
        <f t="shared" ref="L175:L176" si="104">E175*50/B175</f>
        <v>0.01</v>
      </c>
      <c r="M175" s="51"/>
      <c r="N175" s="54"/>
      <c r="O175" s="21"/>
      <c r="P175" s="19"/>
      <c r="Q175" s="15">
        <f>Q174+C175+H174</f>
        <v>121731.8521011167</v>
      </c>
      <c r="R175" s="28">
        <f>(Q175-(B108+SUM(H108:H174)))/(B108+SUM(H108:H174))</f>
        <v>4.0821485916548585</v>
      </c>
      <c r="S175" s="28">
        <f t="shared" si="103"/>
        <v>3.0000000000000027E-2</v>
      </c>
    </row>
    <row r="176" spans="1:19" ht="15" thickBot="1">
      <c r="A176" s="6">
        <f>A175+7</f>
        <v>45585</v>
      </c>
      <c r="B176" s="18">
        <f>D175+H175-O175</f>
        <v>121731.8521011167</v>
      </c>
      <c r="C176" s="48">
        <f>(B176*required_return)</f>
        <v>3651.9555630335008</v>
      </c>
      <c r="D176" s="19">
        <f>B176+C176</f>
        <v>125383.8076641502</v>
      </c>
      <c r="E176" s="15">
        <f>B176/5000</f>
        <v>24.346370420223341</v>
      </c>
      <c r="F176" s="15">
        <f>E176</f>
        <v>24.346370420223341</v>
      </c>
      <c r="G176" s="61">
        <f t="shared" si="102"/>
        <v>149.99999999999972</v>
      </c>
      <c r="H176" s="24"/>
      <c r="I176" s="24"/>
      <c r="J176" s="19">
        <f>D176+H176-I176</f>
        <v>125383.8076641502</v>
      </c>
      <c r="K176" s="52">
        <f>(0.7*B176)</f>
        <v>85212.296470781686</v>
      </c>
      <c r="L176" s="64">
        <f t="shared" si="104"/>
        <v>0.01</v>
      </c>
      <c r="M176" s="51"/>
      <c r="N176" s="55"/>
      <c r="O176" s="21"/>
      <c r="P176" s="19"/>
      <c r="Q176" s="15">
        <f>Q175+C176+H175</f>
        <v>125383.8076641502</v>
      </c>
      <c r="R176" s="28">
        <f>(Q176-(B108+SUM(H108:H175)))/(B108+SUM(H108:H175))</f>
        <v>4.234613049404504</v>
      </c>
      <c r="S176" s="28">
        <f t="shared" si="103"/>
        <v>3.0000000000000027E-2</v>
      </c>
    </row>
    <row r="177" spans="1:19" ht="15" thickBot="1">
      <c r="A177" s="2"/>
      <c r="B177" s="3"/>
      <c r="C177" s="13"/>
      <c r="D177" s="4"/>
      <c r="E177" s="4"/>
      <c r="F177" s="4"/>
      <c r="G177" s="4"/>
      <c r="H177" s="4"/>
      <c r="I177" s="4"/>
      <c r="J177" s="4"/>
      <c r="K177" s="5"/>
      <c r="L177" s="4"/>
      <c r="M177" s="4"/>
      <c r="N177" s="4"/>
      <c r="O177" s="4"/>
      <c r="P177" s="4"/>
      <c r="Q177" s="4"/>
      <c r="R177" s="29"/>
      <c r="S177" s="29"/>
    </row>
    <row r="178" spans="1:19">
      <c r="A178" s="1">
        <f>A176+7</f>
        <v>45592</v>
      </c>
      <c r="B178" s="18">
        <f>D176+H176-O176</f>
        <v>125383.8076641502</v>
      </c>
      <c r="C178" s="48">
        <f>(B178*required_return)</f>
        <v>3761.5142299245058</v>
      </c>
      <c r="D178" s="15">
        <f>B178+C178</f>
        <v>129145.3218940747</v>
      </c>
      <c r="E178" s="15">
        <f>B178/5000</f>
        <v>25.076761532830041</v>
      </c>
      <c r="F178" s="15">
        <f>E178</f>
        <v>25.076761532830041</v>
      </c>
      <c r="G178" s="62">
        <f>(D178-B178)/F178</f>
        <v>149.99999999999997</v>
      </c>
      <c r="H178" s="22"/>
      <c r="I178" s="22"/>
      <c r="J178" s="15">
        <f>D178+H178-I178</f>
        <v>129145.3218940747</v>
      </c>
      <c r="K178" s="52">
        <f>(0.7*B178)</f>
        <v>87768.66536490513</v>
      </c>
      <c r="L178" s="64">
        <f>E178*50/B178</f>
        <v>0.01</v>
      </c>
      <c r="M178" s="51"/>
      <c r="N178" s="54"/>
      <c r="O178" s="35"/>
      <c r="P178" s="36"/>
      <c r="Q178" s="15">
        <f>Q176+C178+H176</f>
        <v>129145.3218940747</v>
      </c>
      <c r="R178" s="28">
        <f>(Q178-(B108+SUM(H108:H176)))/(B108+SUM(H108:H176))</f>
        <v>4.3916514408866396</v>
      </c>
      <c r="S178" s="28">
        <f>D178/B178-1</f>
        <v>3.0000000000000027E-2</v>
      </c>
    </row>
    <row r="179" spans="1:19">
      <c r="A179" s="1">
        <f>A178+7</f>
        <v>45599</v>
      </c>
      <c r="B179" s="18">
        <f>D178+H178-O178</f>
        <v>129145.3218940747</v>
      </c>
      <c r="C179" s="48">
        <f>(B179*required_return)</f>
        <v>3874.359656822241</v>
      </c>
      <c r="D179" s="19">
        <f>B179+C179</f>
        <v>133019.68155089693</v>
      </c>
      <c r="E179" s="15">
        <f>B179/5000</f>
        <v>25.829064378814941</v>
      </c>
      <c r="F179" s="15">
        <f>E179</f>
        <v>25.829064378814941</v>
      </c>
      <c r="G179" s="61">
        <f t="shared" ref="G179:G181" si="105">(D179-B179)/F179</f>
        <v>149.99999999999946</v>
      </c>
      <c r="H179" s="22"/>
      <c r="I179" s="22"/>
      <c r="J179" s="19">
        <f>D179+H179-I179</f>
        <v>133019.68155089693</v>
      </c>
      <c r="K179" s="52">
        <f>(0.7*B179)</f>
        <v>90401.725325852283</v>
      </c>
      <c r="L179" s="64">
        <f>E179*50/B179</f>
        <v>0.01</v>
      </c>
      <c r="M179" s="51"/>
      <c r="N179" s="54"/>
      <c r="O179" s="21"/>
      <c r="P179" s="19"/>
      <c r="Q179" s="15">
        <f>Q178+C179+H178</f>
        <v>133019.68155089693</v>
      </c>
      <c r="R179" s="28">
        <f>(Q179-(B108+SUM(H108:H178)))/(B108+SUM(H108:H178))</f>
        <v>4.5534009841132379</v>
      </c>
      <c r="S179" s="28">
        <f t="shared" ref="S179:S181" si="106">D179/B179-1</f>
        <v>2.9999999999999805E-2</v>
      </c>
    </row>
    <row r="180" spans="1:19">
      <c r="A180" s="1">
        <f>A179+7</f>
        <v>45606</v>
      </c>
      <c r="B180" s="18">
        <f>D179+H179-O179</f>
        <v>133019.68155089693</v>
      </c>
      <c r="C180" s="48">
        <f>(B180*required_return)</f>
        <v>3990.5904465269077</v>
      </c>
      <c r="D180" s="19">
        <f>B180+C180</f>
        <v>137010.27199742384</v>
      </c>
      <c r="E180" s="15">
        <f>B180/5000</f>
        <v>26.603936310179385</v>
      </c>
      <c r="F180" s="15">
        <f>E180</f>
        <v>26.603936310179385</v>
      </c>
      <c r="G180" s="61">
        <f t="shared" si="105"/>
        <v>150.00000000000017</v>
      </c>
      <c r="H180" s="22"/>
      <c r="I180" s="22"/>
      <c r="J180" s="19">
        <f>D180+H180-I180</f>
        <v>137010.27199742384</v>
      </c>
      <c r="K180" s="52">
        <f>(0.7*B180)</f>
        <v>93113.777085627851</v>
      </c>
      <c r="L180" s="64">
        <f t="shared" ref="L180:L181" si="107">E180*50/B180</f>
        <v>9.9999999999999985E-3</v>
      </c>
      <c r="M180" s="51"/>
      <c r="N180" s="54"/>
      <c r="O180" s="21"/>
      <c r="P180" s="19"/>
      <c r="Q180" s="15">
        <f>Q179+C180+H179</f>
        <v>137010.27199742384</v>
      </c>
      <c r="R180" s="28">
        <f>(Q180-(B108+SUM(H108:H179)))/(B108+SUM(H108:H179))</f>
        <v>4.7200030136366351</v>
      </c>
      <c r="S180" s="28">
        <f t="shared" si="106"/>
        <v>3.0000000000000027E-2</v>
      </c>
    </row>
    <row r="181" spans="1:19" ht="15" thickBot="1">
      <c r="A181" s="6">
        <f>A180+7</f>
        <v>45613</v>
      </c>
      <c r="B181" s="18">
        <f>D180+H180-O180</f>
        <v>137010.27199742384</v>
      </c>
      <c r="C181" s="48">
        <f>(B181*required_return)</f>
        <v>4110.3081599227153</v>
      </c>
      <c r="D181" s="19">
        <f>B181+C181</f>
        <v>141120.58015734656</v>
      </c>
      <c r="E181" s="15">
        <f>B181/5000</f>
        <v>27.402054399484769</v>
      </c>
      <c r="F181" s="15">
        <f>E181</f>
        <v>27.402054399484769</v>
      </c>
      <c r="G181" s="61">
        <f t="shared" si="105"/>
        <v>150</v>
      </c>
      <c r="H181" s="24"/>
      <c r="I181" s="24"/>
      <c r="J181" s="19">
        <f>D181+H181-I181</f>
        <v>141120.58015734656</v>
      </c>
      <c r="K181" s="52">
        <f>(0.7*B181)</f>
        <v>95907.19039819669</v>
      </c>
      <c r="L181" s="64">
        <f t="shared" si="107"/>
        <v>0.01</v>
      </c>
      <c r="M181" s="51"/>
      <c r="N181" s="55"/>
      <c r="O181" s="25"/>
      <c r="P181" s="38"/>
      <c r="Q181" s="15">
        <f>Q180+C181+H180</f>
        <v>141120.58015734656</v>
      </c>
      <c r="R181" s="28">
        <f>(Q181-(B108+SUM(H108:H180)))/(B108+SUM(H108:H180))</f>
        <v>4.8916031040457346</v>
      </c>
      <c r="S181" s="28">
        <f t="shared" si="106"/>
        <v>3.0000000000000027E-2</v>
      </c>
    </row>
    <row r="182" spans="1:19" ht="15" thickBot="1">
      <c r="A182" s="2"/>
      <c r="B182" s="3"/>
      <c r="C182" s="13"/>
      <c r="D182" s="4"/>
      <c r="E182" s="4"/>
      <c r="F182" s="4"/>
      <c r="G182" s="4"/>
      <c r="H182" s="4"/>
      <c r="I182" s="4"/>
      <c r="J182" s="4"/>
      <c r="K182" s="5"/>
      <c r="L182" s="4"/>
      <c r="M182" s="4"/>
      <c r="N182" s="4"/>
      <c r="O182" s="4"/>
      <c r="P182" s="4"/>
      <c r="Q182" s="4"/>
      <c r="R182" s="29"/>
      <c r="S182" s="29"/>
    </row>
    <row r="183" spans="1:19">
      <c r="A183" s="1">
        <f>A181+7</f>
        <v>45620</v>
      </c>
      <c r="B183" s="18">
        <f>D181+H181-O181</f>
        <v>141120.58015734656</v>
      </c>
      <c r="C183" s="48">
        <f>(B183*required_return)</f>
        <v>4233.6174047203967</v>
      </c>
      <c r="D183" s="15">
        <f>B183+C183</f>
        <v>145354.19756206695</v>
      </c>
      <c r="E183" s="15">
        <f>B183/5000</f>
        <v>28.224116031469311</v>
      </c>
      <c r="F183" s="15">
        <f>E183</f>
        <v>28.224116031469311</v>
      </c>
      <c r="G183" s="62">
        <f>(D183-B183)/F183</f>
        <v>150</v>
      </c>
      <c r="H183" s="22"/>
      <c r="I183" s="22"/>
      <c r="J183" s="15">
        <f>D183+H183-I183</f>
        <v>145354.19756206695</v>
      </c>
      <c r="K183" s="52">
        <f>(0.7*B183)</f>
        <v>98784.40611014259</v>
      </c>
      <c r="L183" s="64">
        <f>E183*50/B183</f>
        <v>0.01</v>
      </c>
      <c r="M183" s="51"/>
      <c r="N183" s="54"/>
      <c r="O183" s="21"/>
      <c r="P183" s="19"/>
      <c r="Q183" s="15">
        <f>Q181+C183+H181</f>
        <v>145354.19756206695</v>
      </c>
      <c r="R183" s="28">
        <f>(Q183-(B108+SUM(H108:H181)))/(B108+SUM(H108:H181))</f>
        <v>5.0683511971671065</v>
      </c>
      <c r="S183" s="28">
        <f>D183/B183-1</f>
        <v>3.0000000000000027E-2</v>
      </c>
    </row>
    <row r="184" spans="1:19">
      <c r="A184" s="1">
        <f>A183+7</f>
        <v>45627</v>
      </c>
      <c r="B184" s="18">
        <f>D183+H183-O183</f>
        <v>145354.19756206695</v>
      </c>
      <c r="C184" s="48">
        <f>(B184*required_return)</f>
        <v>4360.6259268620088</v>
      </c>
      <c r="D184" s="19">
        <f>B184+C184</f>
        <v>149714.82348892896</v>
      </c>
      <c r="E184" s="15">
        <f>B184/5000</f>
        <v>29.070839512413389</v>
      </c>
      <c r="F184" s="15">
        <f>E184</f>
        <v>29.070839512413389</v>
      </c>
      <c r="G184" s="61">
        <f t="shared" ref="G184:G186" si="108">(D184-B184)/F184</f>
        <v>149.99999999999989</v>
      </c>
      <c r="H184" s="22"/>
      <c r="I184" s="22"/>
      <c r="J184" s="19">
        <f>D184+H184-I184</f>
        <v>149714.82348892896</v>
      </c>
      <c r="K184" s="52">
        <f>(0.7*B184)</f>
        <v>101747.93829344686</v>
      </c>
      <c r="L184" s="64">
        <f>E184*50/B184</f>
        <v>0.01</v>
      </c>
      <c r="M184" s="51"/>
      <c r="N184" s="54"/>
      <c r="O184" s="21"/>
      <c r="P184" s="19"/>
      <c r="Q184" s="15">
        <f>Q183+C184+H183</f>
        <v>149714.82348892896</v>
      </c>
      <c r="R184" s="28">
        <f>(Q184-(B108+SUM(H108:H183)))/(B108+SUM(H108:H183))</f>
        <v>5.2504017330821195</v>
      </c>
      <c r="S184" s="28">
        <f t="shared" ref="S184:S186" si="109">D184/B184-1</f>
        <v>3.0000000000000027E-2</v>
      </c>
    </row>
    <row r="185" spans="1:19">
      <c r="A185" s="1">
        <f>A184+7</f>
        <v>45634</v>
      </c>
      <c r="B185" s="18">
        <f>D184+H184-O184</f>
        <v>149714.82348892896</v>
      </c>
      <c r="C185" s="48">
        <f>(B185*required_return)</f>
        <v>4491.4447046678688</v>
      </c>
      <c r="D185" s="19">
        <f>B185+C185</f>
        <v>154206.26819359683</v>
      </c>
      <c r="E185" s="15">
        <f>B185/5000</f>
        <v>29.942964697785794</v>
      </c>
      <c r="F185" s="15">
        <f>E185</f>
        <v>29.942964697785794</v>
      </c>
      <c r="G185" s="61">
        <f t="shared" si="108"/>
        <v>150</v>
      </c>
      <c r="H185" s="22"/>
      <c r="I185" s="22"/>
      <c r="J185" s="19">
        <f>D185+H185-I185</f>
        <v>154206.26819359683</v>
      </c>
      <c r="K185" s="52">
        <f>(0.7*B185)</f>
        <v>104800.37644225027</v>
      </c>
      <c r="L185" s="64">
        <f t="shared" ref="L185:L186" si="110">E185*50/B185</f>
        <v>0.01</v>
      </c>
      <c r="M185" s="51"/>
      <c r="N185" s="54"/>
      <c r="O185" s="21"/>
      <c r="P185" s="19"/>
      <c r="Q185" s="15">
        <f>Q184+C185+H184</f>
        <v>154206.26819359683</v>
      </c>
      <c r="R185" s="28">
        <f>(Q185-(B108+SUM(H108:H184)))/(B108+SUM(H108:H184))</f>
        <v>5.4379137850745831</v>
      </c>
      <c r="S185" s="28">
        <f t="shared" si="109"/>
        <v>3.0000000000000027E-2</v>
      </c>
    </row>
    <row r="186" spans="1:19" ht="15" thickBot="1">
      <c r="A186" s="6">
        <f>A185+7</f>
        <v>45641</v>
      </c>
      <c r="B186" s="18">
        <f>D185+H185-O185</f>
        <v>154206.26819359683</v>
      </c>
      <c r="C186" s="48">
        <f>(B186*required_return)</f>
        <v>4626.1880458079049</v>
      </c>
      <c r="D186" s="19">
        <f>B186+C186</f>
        <v>158832.45623940474</v>
      </c>
      <c r="E186" s="15">
        <f>B186/5000</f>
        <v>30.841253638719365</v>
      </c>
      <c r="F186" s="15">
        <f>E186</f>
        <v>30.841253638719365</v>
      </c>
      <c r="G186" s="61">
        <f t="shared" si="108"/>
        <v>150.00000000000017</v>
      </c>
      <c r="H186" s="24"/>
      <c r="I186" s="24"/>
      <c r="J186" s="19">
        <f>D186+H186-I186</f>
        <v>158832.45623940474</v>
      </c>
      <c r="K186" s="52">
        <f>(0.7*B186)</f>
        <v>107944.38773551777</v>
      </c>
      <c r="L186" s="64">
        <f t="shared" si="110"/>
        <v>9.9999999999999985E-3</v>
      </c>
      <c r="M186" s="51"/>
      <c r="N186" s="55"/>
      <c r="O186" s="21"/>
      <c r="P186" s="19"/>
      <c r="Q186" s="15">
        <f>Q185+C186+H185</f>
        <v>158832.45623940474</v>
      </c>
      <c r="R186" s="28">
        <f>(Q186-(B108+SUM(H108:H185)))/(B108+SUM(H108:H185))</f>
        <v>5.631051198626821</v>
      </c>
      <c r="S186" s="28">
        <f t="shared" si="109"/>
        <v>3.0000000000000027E-2</v>
      </c>
    </row>
    <row r="187" spans="1:19" ht="15" thickBot="1">
      <c r="A187" s="2"/>
      <c r="B187" s="3"/>
      <c r="C187" s="13"/>
      <c r="D187" s="4"/>
      <c r="E187" s="4"/>
      <c r="F187" s="4"/>
      <c r="G187" s="4"/>
      <c r="H187" s="4"/>
      <c r="I187" s="4"/>
      <c r="J187" s="4"/>
      <c r="K187" s="5"/>
      <c r="L187" s="4"/>
      <c r="M187" s="4"/>
      <c r="N187" s="4"/>
      <c r="O187" s="4"/>
      <c r="P187" s="4"/>
      <c r="Q187" s="4"/>
      <c r="R187" s="29"/>
      <c r="S187" s="29"/>
    </row>
    <row r="188" spans="1:19">
      <c r="A188" s="1">
        <f>A186+7</f>
        <v>45648</v>
      </c>
      <c r="B188" s="18">
        <f>D186+H186-O186</f>
        <v>158832.45623940474</v>
      </c>
      <c r="C188" s="48">
        <f>(B188*required_return)</f>
        <v>4764.9736871821424</v>
      </c>
      <c r="D188" s="15">
        <f>B188+C188</f>
        <v>163597.42992658689</v>
      </c>
      <c r="E188" s="15">
        <f>B188/5000</f>
        <v>31.766491247880946</v>
      </c>
      <c r="F188" s="15">
        <f>E188</f>
        <v>31.766491247880946</v>
      </c>
      <c r="G188" s="62">
        <f>(D188-B188)/F188</f>
        <v>150.00000000000031</v>
      </c>
      <c r="H188" s="22"/>
      <c r="I188" s="22"/>
      <c r="J188" s="15">
        <f>D188+H188-I188</f>
        <v>163597.42992658689</v>
      </c>
      <c r="K188" s="52">
        <f>(0.7*B188)</f>
        <v>111182.71936758331</v>
      </c>
      <c r="L188" s="64">
        <f>E188*50/B188</f>
        <v>9.9999999999999985E-3</v>
      </c>
      <c r="M188" s="51"/>
      <c r="N188" s="54"/>
      <c r="O188" s="21"/>
      <c r="P188" s="19"/>
      <c r="Q188" s="15">
        <f>Q186+C188+H186</f>
        <v>163597.42992658689</v>
      </c>
      <c r="R188" s="28">
        <f>(Q188-(B108+SUM(H108:H186)))/(B108+SUM(H108:H186))</f>
        <v>5.8299827345856254</v>
      </c>
      <c r="S188" s="28">
        <f>D188/B188-1</f>
        <v>3.0000000000000027E-2</v>
      </c>
    </row>
    <row r="189" spans="1:19">
      <c r="A189" s="1">
        <f>A188+7</f>
        <v>45655</v>
      </c>
      <c r="B189" s="18">
        <f>D188+H188-O188</f>
        <v>163597.42992658689</v>
      </c>
      <c r="C189" s="48">
        <f>(B189*required_return)</f>
        <v>4907.9228977976063</v>
      </c>
      <c r="D189" s="19">
        <f>B189+C189</f>
        <v>168505.35282438449</v>
      </c>
      <c r="E189" s="15">
        <f>B189/5000</f>
        <v>32.719485985317377</v>
      </c>
      <c r="F189" s="15">
        <f>E189</f>
        <v>32.719485985317377</v>
      </c>
      <c r="G189" s="61">
        <f t="shared" ref="G189:G191" si="111">(D189-B189)/F189</f>
        <v>149.99999999999986</v>
      </c>
      <c r="H189" s="22"/>
      <c r="I189" s="22"/>
      <c r="J189" s="19">
        <f>D189+H189-I189</f>
        <v>168505.35282438449</v>
      </c>
      <c r="K189" s="52">
        <f>(0.7*B189)</f>
        <v>114518.20094861081</v>
      </c>
      <c r="L189" s="64">
        <f>E189*50/B189</f>
        <v>0.01</v>
      </c>
      <c r="M189" s="51"/>
      <c r="N189" s="54"/>
      <c r="O189" s="21"/>
      <c r="P189" s="19"/>
      <c r="Q189" s="15">
        <f>Q188+C189+H188</f>
        <v>168505.35282438449</v>
      </c>
      <c r="R189" s="28">
        <f>(Q189-(B108+SUM(H108:H188)))/(B108+SUM(H108:H188))</f>
        <v>6.0348822166231946</v>
      </c>
      <c r="S189" s="28">
        <f t="shared" ref="S189:S191" si="112">D189/B189-1</f>
        <v>3.0000000000000027E-2</v>
      </c>
    </row>
    <row r="190" spans="1:19">
      <c r="A190" s="1">
        <f>A189+7</f>
        <v>45662</v>
      </c>
      <c r="B190" s="18">
        <f>D189+H189-O189</f>
        <v>168505.35282438449</v>
      </c>
      <c r="C190" s="48">
        <f>(B190*required_return)</f>
        <v>5055.160584731535</v>
      </c>
      <c r="D190" s="19">
        <f>B190+C190</f>
        <v>173560.51340911601</v>
      </c>
      <c r="E190" s="15">
        <f>B190/5000</f>
        <v>33.7010705648769</v>
      </c>
      <c r="F190" s="15">
        <f>E190</f>
        <v>33.7010705648769</v>
      </c>
      <c r="G190" s="61">
        <f t="shared" si="111"/>
        <v>149.99999999999963</v>
      </c>
      <c r="H190" s="22"/>
      <c r="I190" s="22"/>
      <c r="J190" s="19">
        <f>D190+H190-I190</f>
        <v>173560.51340911601</v>
      </c>
      <c r="K190" s="52">
        <f>(0.7*B190)</f>
        <v>117953.74697706914</v>
      </c>
      <c r="L190" s="64">
        <f t="shared" ref="L190:L191" si="113">E190*50/B190</f>
        <v>0.01</v>
      </c>
      <c r="M190" s="51"/>
      <c r="N190" s="54"/>
      <c r="O190" s="21"/>
      <c r="P190" s="19"/>
      <c r="Q190" s="15">
        <f>Q189+C190+H189</f>
        <v>173560.51340911601</v>
      </c>
      <c r="R190" s="28">
        <f>(Q190-(B108+SUM(H108:H189)))/(B108+SUM(H108:H189))</f>
        <v>6.2459286831218899</v>
      </c>
      <c r="S190" s="28">
        <f t="shared" si="112"/>
        <v>3.0000000000000027E-2</v>
      </c>
    </row>
    <row r="191" spans="1:19" ht="15" thickBot="1">
      <c r="A191" s="6">
        <f>A190+7</f>
        <v>45669</v>
      </c>
      <c r="B191" s="18">
        <f>D190+H190-O190</f>
        <v>173560.51340911601</v>
      </c>
      <c r="C191" s="48">
        <f>(B191*required_return)</f>
        <v>5206.8154022734807</v>
      </c>
      <c r="D191" s="19">
        <f>B191+C191</f>
        <v>178767.32881138948</v>
      </c>
      <c r="E191" s="15">
        <f>B191/5000</f>
        <v>34.712102681823204</v>
      </c>
      <c r="F191" s="15">
        <f>E191</f>
        <v>34.712102681823204</v>
      </c>
      <c r="G191" s="61">
        <f t="shared" si="111"/>
        <v>149.9999999999996</v>
      </c>
      <c r="H191" s="24"/>
      <c r="I191" s="24"/>
      <c r="J191" s="19">
        <f>D191+H191-I191</f>
        <v>178767.32881138948</v>
      </c>
      <c r="K191" s="52">
        <f>(0.7*B191)</f>
        <v>121492.3593863812</v>
      </c>
      <c r="L191" s="64">
        <f t="shared" si="113"/>
        <v>0.01</v>
      </c>
      <c r="M191" s="51"/>
      <c r="N191" s="55"/>
      <c r="O191" s="21"/>
      <c r="P191" s="19"/>
      <c r="Q191" s="15">
        <f>Q190+C191+H190</f>
        <v>178767.32881138948</v>
      </c>
      <c r="R191" s="28">
        <f>(Q191-(B108+SUM(H108:H190)))/(B108+SUM(H108:H190))</f>
        <v>6.4633065436155457</v>
      </c>
      <c r="S191" s="28">
        <f t="shared" si="112"/>
        <v>3.0000000000000027E-2</v>
      </c>
    </row>
    <row r="192" spans="1:19" ht="15" thickBot="1">
      <c r="A192" s="69"/>
      <c r="B192" s="70"/>
      <c r="C192" s="71"/>
      <c r="D192" s="71"/>
      <c r="E192" s="71"/>
      <c r="F192" s="71"/>
      <c r="G192" s="71"/>
      <c r="H192" s="71"/>
      <c r="I192" s="71"/>
      <c r="J192" s="71"/>
      <c r="K192" s="72"/>
      <c r="L192" s="71"/>
      <c r="M192" s="71"/>
      <c r="N192" s="71"/>
      <c r="O192" s="71"/>
      <c r="P192" s="71"/>
      <c r="Q192" s="71"/>
      <c r="R192" s="73"/>
      <c r="S192" s="73"/>
    </row>
    <row r="193" spans="1:19">
      <c r="A193" s="1">
        <f>A191+7</f>
        <v>45676</v>
      </c>
      <c r="B193" s="18">
        <f>D191+H191-O191</f>
        <v>178767.32881138948</v>
      </c>
      <c r="C193" s="48">
        <f>(B193*required_return)</f>
        <v>5363.0198643416843</v>
      </c>
      <c r="D193" s="15">
        <f>B193+C193</f>
        <v>184130.34867573116</v>
      </c>
      <c r="E193" s="15">
        <f>B193/5000</f>
        <v>35.753465762277898</v>
      </c>
      <c r="F193" s="15">
        <f>E193</f>
        <v>35.753465762277898</v>
      </c>
      <c r="G193" s="62">
        <f>(D193-B193)/F193</f>
        <v>149.99999999999989</v>
      </c>
      <c r="H193" s="22"/>
      <c r="I193" s="22"/>
      <c r="J193" s="15">
        <f>D193+H193-I193</f>
        <v>184130.34867573116</v>
      </c>
      <c r="K193" s="52">
        <f>(0.7*B193)</f>
        <v>125137.13016797263</v>
      </c>
      <c r="L193" s="64">
        <f>E193*50/B193</f>
        <v>0.01</v>
      </c>
      <c r="M193" s="51"/>
      <c r="N193" s="54"/>
      <c r="O193" s="21">
        <f>IF(D193&gt;B193,D193*0.013,0)</f>
        <v>2393.6945327845051</v>
      </c>
      <c r="P193" s="19"/>
      <c r="Q193" s="15">
        <f>Q191+C193+H191</f>
        <v>184130.34867573116</v>
      </c>
      <c r="R193" s="28">
        <f>(Q193-(B108+SUM(H108:H191)))/(B108+SUM(H108:H191))</f>
        <v>6.6872057399240123</v>
      </c>
      <c r="S193" s="28">
        <f>D193/B193-1</f>
        <v>3.0000000000000027E-2</v>
      </c>
    </row>
    <row r="194" spans="1:19">
      <c r="A194" s="1">
        <f>A193+7</f>
        <v>45683</v>
      </c>
      <c r="B194" s="18">
        <f>D193+H193-O193</f>
        <v>181736.65414294665</v>
      </c>
      <c r="C194" s="48">
        <f>(B194*required_return)</f>
        <v>5452.0996242883994</v>
      </c>
      <c r="D194" s="19">
        <f>B194+C194</f>
        <v>187188.75376723503</v>
      </c>
      <c r="E194" s="15">
        <f>B194/5000</f>
        <v>36.347330828589328</v>
      </c>
      <c r="F194" s="15">
        <f>E194</f>
        <v>36.347330828589328</v>
      </c>
      <c r="G194" s="61">
        <f t="shared" ref="G194:G196" si="114">(D194-B194)/F194</f>
        <v>149.9999999999996</v>
      </c>
      <c r="H194" s="22"/>
      <c r="I194" s="22"/>
      <c r="J194" s="19">
        <f>D194+H194-I194</f>
        <v>187188.75376723503</v>
      </c>
      <c r="K194" s="52">
        <f>(0.7*B194)</f>
        <v>127215.65790006264</v>
      </c>
      <c r="L194" s="64">
        <f>E194*50/B194</f>
        <v>0.01</v>
      </c>
      <c r="M194" s="51"/>
      <c r="N194" s="54"/>
      <c r="O194" s="21">
        <f>IF(D194&gt;B194,D194*0.013,0)</f>
        <v>2433.4537989740552</v>
      </c>
      <c r="P194" s="19"/>
      <c r="Q194" s="15">
        <f>Q193+C194+H193</f>
        <v>189582.44830001955</v>
      </c>
      <c r="R194" s="28">
        <f>(Q194-(B108+SUM(H108:H193)))/(B108+SUM(H108:H193))</f>
        <v>6.9148239018831612</v>
      </c>
      <c r="S194" s="28">
        <f t="shared" ref="S194:S196" si="115">D194/B194-1</f>
        <v>3.0000000000000027E-2</v>
      </c>
    </row>
    <row r="195" spans="1:19">
      <c r="A195" s="1">
        <f>A194+7</f>
        <v>45690</v>
      </c>
      <c r="B195" s="18">
        <f>D194+H194-O194</f>
        <v>184755.29996826098</v>
      </c>
      <c r="C195" s="48">
        <f>(B195*required_return)</f>
        <v>5542.6589990478296</v>
      </c>
      <c r="D195" s="19">
        <f>B195+C195</f>
        <v>190297.9589673088</v>
      </c>
      <c r="E195" s="15">
        <f>B195/5000</f>
        <v>36.951059993652194</v>
      </c>
      <c r="F195" s="15">
        <f>E195</f>
        <v>36.951059993652194</v>
      </c>
      <c r="G195" s="61">
        <f t="shared" si="114"/>
        <v>149.99999999999986</v>
      </c>
      <c r="H195" s="22"/>
      <c r="I195" s="22"/>
      <c r="J195" s="19">
        <f>D195+H195-I195</f>
        <v>190297.9589673088</v>
      </c>
      <c r="K195" s="52">
        <f>(0.7*B195)</f>
        <v>129328.70997778268</v>
      </c>
      <c r="L195" s="64">
        <f t="shared" ref="L195:L196" si="116">E195*50/B195</f>
        <v>9.9999999999999985E-3</v>
      </c>
      <c r="M195" s="51"/>
      <c r="N195" s="54"/>
      <c r="O195" s="21">
        <f>IF(D195&gt;B195,D195*0.013,0)</f>
        <v>2473.8734665750144</v>
      </c>
      <c r="P195" s="19"/>
      <c r="Q195" s="15">
        <f>Q194+C195+H194</f>
        <v>195125.10729906737</v>
      </c>
      <c r="R195" s="28">
        <f>(Q195-(B108+SUM(H108:H194)))/(B108+SUM(H108:H194))</f>
        <v>7.1462228015124527</v>
      </c>
      <c r="S195" s="28">
        <f t="shared" si="115"/>
        <v>3.0000000000000027E-2</v>
      </c>
    </row>
    <row r="196" spans="1:19" ht="15" thickBot="1">
      <c r="A196" s="6">
        <f>A195+7</f>
        <v>45697</v>
      </c>
      <c r="B196" s="18">
        <f>D195+H195-O195</f>
        <v>187824.08550073378</v>
      </c>
      <c r="C196" s="48">
        <f>(B196*required_return)</f>
        <v>5634.7225650220134</v>
      </c>
      <c r="D196" s="19">
        <f>B196+C196</f>
        <v>193458.80806575579</v>
      </c>
      <c r="E196" s="15">
        <f>B196/5000</f>
        <v>37.564817100146755</v>
      </c>
      <c r="F196" s="15">
        <f>E196</f>
        <v>37.564817100146755</v>
      </c>
      <c r="G196" s="61">
        <f t="shared" si="114"/>
        <v>149.9999999999998</v>
      </c>
      <c r="H196" s="24"/>
      <c r="I196" s="24"/>
      <c r="J196" s="19">
        <f>D196+H196-I196</f>
        <v>193458.80806575579</v>
      </c>
      <c r="K196" s="52">
        <f>(0.7*B196)</f>
        <v>131476.85985051363</v>
      </c>
      <c r="L196" s="64">
        <f t="shared" si="116"/>
        <v>0.01</v>
      </c>
      <c r="M196" s="51"/>
      <c r="N196" s="55"/>
      <c r="O196" s="21">
        <f>IF(D196&gt;B196,D196*0.013,0)</f>
        <v>2514.964504854825</v>
      </c>
      <c r="P196" s="19">
        <f>P191+SUM(O193:O196)</f>
        <v>9815.9863031883997</v>
      </c>
      <c r="Q196" s="15">
        <f>Q195+C196+H195</f>
        <v>200759.82986408938</v>
      </c>
      <c r="R196" s="28">
        <f>(Q196-(B108+SUM(H108:H195)))/(B108+SUM(H108:H195))</f>
        <v>7.3814652368645861</v>
      </c>
      <c r="S196" s="28">
        <f t="shared" si="115"/>
        <v>3.0000000000000027E-2</v>
      </c>
    </row>
    <row r="197" spans="1:19" ht="15" thickBot="1">
      <c r="A197" s="2"/>
      <c r="B197" s="3"/>
      <c r="C197" s="13"/>
      <c r="D197" s="4"/>
      <c r="E197" s="4"/>
      <c r="F197" s="4"/>
      <c r="G197" s="4"/>
      <c r="H197" s="4"/>
      <c r="I197" s="4"/>
      <c r="J197" s="4"/>
      <c r="K197" s="5"/>
      <c r="L197" s="4"/>
      <c r="M197" s="4"/>
      <c r="N197" s="4"/>
      <c r="O197" s="4"/>
      <c r="P197" s="4"/>
      <c r="Q197" s="4"/>
      <c r="R197" s="29"/>
      <c r="S197" s="29"/>
    </row>
    <row r="198" spans="1:19">
      <c r="A198" s="1">
        <f>A196+7</f>
        <v>45704</v>
      </c>
      <c r="B198" s="18">
        <f>D196+H196-O196</f>
        <v>190943.84356090098</v>
      </c>
      <c r="C198" s="48">
        <f>(B198*required_return)</f>
        <v>5728.3153068270294</v>
      </c>
      <c r="D198" s="15">
        <f>B198+C198</f>
        <v>196672.15886772799</v>
      </c>
      <c r="E198" s="15">
        <f>B198/5000</f>
        <v>38.188768712180192</v>
      </c>
      <c r="F198" s="15">
        <f>E198</f>
        <v>38.188768712180192</v>
      </c>
      <c r="G198" s="62">
        <f>(D198-B198)/F198</f>
        <v>149.99999999999974</v>
      </c>
      <c r="H198" s="22"/>
      <c r="I198" s="22"/>
      <c r="J198" s="15">
        <f>D198+H198-I198</f>
        <v>196672.15886772799</v>
      </c>
      <c r="K198" s="52">
        <f>(0.7*B198)</f>
        <v>133660.69049263067</v>
      </c>
      <c r="L198" s="64">
        <f>E198*50/B198</f>
        <v>9.9999999999999985E-3</v>
      </c>
      <c r="M198" s="51"/>
      <c r="N198" s="54"/>
      <c r="O198" s="21">
        <f>IF(D198&gt;B198,D198*0.013,0)</f>
        <v>2556.7380652804636</v>
      </c>
      <c r="P198" s="19"/>
      <c r="Q198" s="15">
        <f>Q196+C198+H196</f>
        <v>206488.1451709164</v>
      </c>
      <c r="R198" s="28">
        <f>(Q198-(B108+SUM(H108:H196)))/(B108+SUM(H108:H196))</f>
        <v>7.6206150490679185</v>
      </c>
      <c r="S198" s="28">
        <f>D198/B198-1</f>
        <v>3.0000000000000027E-2</v>
      </c>
    </row>
    <row r="199" spans="1:19">
      <c r="A199" s="1">
        <f>A198+7</f>
        <v>45711</v>
      </c>
      <c r="B199" s="18">
        <f>D198+H198-O198</f>
        <v>194115.42080244754</v>
      </c>
      <c r="C199" s="48">
        <f>(B199*required_return)</f>
        <v>5823.462624073426</v>
      </c>
      <c r="D199" s="19">
        <f>B199+C199</f>
        <v>199938.88342652097</v>
      </c>
      <c r="E199" s="15">
        <f>B199/5000</f>
        <v>38.823084160489508</v>
      </c>
      <c r="F199" s="15">
        <f>E199</f>
        <v>38.823084160489508</v>
      </c>
      <c r="G199" s="61">
        <f t="shared" ref="G199:G201" si="117">(D199-B199)/F199</f>
        <v>150.00000000000026</v>
      </c>
      <c r="H199" s="22"/>
      <c r="I199" s="22"/>
      <c r="J199" s="19">
        <f>D199+H199-I199</f>
        <v>199938.88342652097</v>
      </c>
      <c r="K199" s="52">
        <f>(0.7*B199)</f>
        <v>135880.79456171326</v>
      </c>
      <c r="L199" s="64">
        <f>E199*50/B199</f>
        <v>0.01</v>
      </c>
      <c r="M199" s="51"/>
      <c r="N199" s="54"/>
      <c r="O199" s="21">
        <f>IF(D199&gt;B199,D199*0.013,0)</f>
        <v>2599.2054845447724</v>
      </c>
      <c r="P199" s="19"/>
      <c r="Q199" s="15">
        <f>Q198+C199+H198</f>
        <v>212311.60779498983</v>
      </c>
      <c r="R199" s="28">
        <f>(Q199-(B108+SUM(H108:H198)))/(B108+SUM(H108:H198))</f>
        <v>7.8637371396519491</v>
      </c>
      <c r="S199" s="28">
        <f t="shared" ref="S199:S201" si="118">D199/B199-1</f>
        <v>3.0000000000000027E-2</v>
      </c>
    </row>
    <row r="200" spans="1:19">
      <c r="A200" s="1">
        <f>A199+7</f>
        <v>45718</v>
      </c>
      <c r="B200" s="18">
        <f>D199+H199-O199</f>
        <v>197339.6779419762</v>
      </c>
      <c r="C200" s="48">
        <f>(B200*required_return)</f>
        <v>5920.1903382592855</v>
      </c>
      <c r="D200" s="19">
        <f>B200+C200</f>
        <v>203259.86828023547</v>
      </c>
      <c r="E200" s="15">
        <f>B200/5000</f>
        <v>39.467935588395243</v>
      </c>
      <c r="F200" s="15">
        <f>E200</f>
        <v>39.467935588395243</v>
      </c>
      <c r="G200" s="61">
        <f t="shared" si="117"/>
        <v>149.99999999999963</v>
      </c>
      <c r="H200" s="22"/>
      <c r="I200" s="22"/>
      <c r="J200" s="19">
        <f>D200+H200-I200</f>
        <v>203259.86828023547</v>
      </c>
      <c r="K200" s="52">
        <f>(0.7*B200)</f>
        <v>138137.77455938334</v>
      </c>
      <c r="L200" s="64">
        <f t="shared" ref="L200:L201" si="119">E200*50/B200</f>
        <v>0.01</v>
      </c>
      <c r="M200" s="51"/>
      <c r="N200" s="54"/>
      <c r="O200" s="21">
        <f>IF(D200&gt;B200,D200*0.013,0)</f>
        <v>2642.378287643061</v>
      </c>
      <c r="P200" s="19"/>
      <c r="Q200" s="15">
        <f>Q199+C200+H199</f>
        <v>218231.7981332491</v>
      </c>
      <c r="R200" s="28">
        <f>(Q200-(B108+SUM(H108:H199)))/(B108+SUM(H108:H199))</f>
        <v>8.11089748816058</v>
      </c>
      <c r="S200" s="28">
        <f t="shared" si="118"/>
        <v>3.0000000000000027E-2</v>
      </c>
    </row>
    <row r="201" spans="1:19" ht="15" thickBot="1">
      <c r="A201" s="6">
        <f>A200+7</f>
        <v>45725</v>
      </c>
      <c r="B201" s="18">
        <f>D200+H200-O200</f>
        <v>200617.48999259243</v>
      </c>
      <c r="C201" s="48">
        <f>(B201*required_return)</f>
        <v>6018.5246997777722</v>
      </c>
      <c r="D201" s="19">
        <f>B201+C201</f>
        <v>206636.0146923702</v>
      </c>
      <c r="E201" s="15">
        <f>B201/5000</f>
        <v>40.123497998518488</v>
      </c>
      <c r="F201" s="15">
        <f>E201</f>
        <v>40.123497998518488</v>
      </c>
      <c r="G201" s="61">
        <f t="shared" si="117"/>
        <v>149.99999999999997</v>
      </c>
      <c r="H201" s="24"/>
      <c r="I201" s="24"/>
      <c r="J201" s="19">
        <f>D201+H201-I201</f>
        <v>206636.0146923702</v>
      </c>
      <c r="K201" s="52">
        <f>(0.7*B201)</f>
        <v>140432.24299481467</v>
      </c>
      <c r="L201" s="64">
        <f t="shared" si="119"/>
        <v>0.01</v>
      </c>
      <c r="M201" s="51"/>
      <c r="N201" s="55"/>
      <c r="O201" s="21">
        <f>IF(D201&gt;B201,D201*0.013,0)</f>
        <v>2686.2681910008123</v>
      </c>
      <c r="P201" s="19">
        <f>P196+SUM(O198:O201)</f>
        <v>20300.57633165751</v>
      </c>
      <c r="Q201" s="15">
        <f>Q200+C201+H200</f>
        <v>224250.32283302688</v>
      </c>
      <c r="R201" s="28">
        <f>(Q201-(B108+SUM(H108:H200)))/(B108+SUM(H108:H200))</f>
        <v>8.36216317005794</v>
      </c>
      <c r="S201" s="28">
        <f t="shared" si="118"/>
        <v>3.0000000000000027E-2</v>
      </c>
    </row>
    <row r="202" spans="1:19" ht="15" thickBot="1">
      <c r="A202" s="2"/>
      <c r="B202" s="3"/>
      <c r="C202" s="13"/>
      <c r="D202" s="4"/>
      <c r="E202" s="4"/>
      <c r="F202" s="4"/>
      <c r="G202" s="4"/>
      <c r="H202" s="4"/>
      <c r="I202" s="4"/>
      <c r="J202" s="4"/>
      <c r="K202" s="5"/>
      <c r="L202" s="4"/>
      <c r="M202" s="4"/>
      <c r="N202" s="4"/>
      <c r="O202" s="4"/>
      <c r="P202" s="4"/>
      <c r="Q202" s="4"/>
      <c r="R202" s="29"/>
      <c r="S202" s="29"/>
    </row>
    <row r="203" spans="1:19">
      <c r="A203" s="1">
        <f>A201+7</f>
        <v>45732</v>
      </c>
      <c r="B203" s="18">
        <f>D201+H201-O201</f>
        <v>203949.74650136937</v>
      </c>
      <c r="C203" s="48">
        <f>(B203*required_return)</f>
        <v>6118.4923950410812</v>
      </c>
      <c r="D203" s="15">
        <f>B203+C203</f>
        <v>210068.23889641045</v>
      </c>
      <c r="E203" s="15">
        <f>B203/5000</f>
        <v>40.789949300273875</v>
      </c>
      <c r="F203" s="15">
        <f>E203</f>
        <v>40.789949300273875</v>
      </c>
      <c r="G203" s="62">
        <f>(D203-B203)/F203</f>
        <v>149.99999999999983</v>
      </c>
      <c r="H203" s="22"/>
      <c r="I203" s="22"/>
      <c r="J203" s="15">
        <f>D203+H203-I203</f>
        <v>210068.23889641045</v>
      </c>
      <c r="K203" s="52">
        <f>(0.7*B203)</f>
        <v>142764.82255095855</v>
      </c>
      <c r="L203" s="64">
        <f>E203*50/B203</f>
        <v>0.01</v>
      </c>
      <c r="M203" s="51"/>
      <c r="N203" s="54"/>
      <c r="O203" s="21">
        <f>IF(D203&gt;B203,D203*0.013,0)</f>
        <v>2730.8871056533358</v>
      </c>
      <c r="P203" s="19"/>
      <c r="Q203" s="15">
        <f>Q201+C203+H201</f>
        <v>230368.81522806795</v>
      </c>
      <c r="R203" s="28">
        <f>(Q203-(B108+SUM(H108:H201)))/(B108+SUM(H108:H201))</f>
        <v>8.6176023749316126</v>
      </c>
      <c r="S203" s="28">
        <f>D203/B203-1</f>
        <v>3.0000000000000027E-2</v>
      </c>
    </row>
    <row r="204" spans="1:19">
      <c r="A204" s="1">
        <f>A203+7</f>
        <v>45739</v>
      </c>
      <c r="B204" s="18">
        <f>D203+H203-O203</f>
        <v>207337.35179075712</v>
      </c>
      <c r="C204" s="48">
        <f>(B204*required_return)</f>
        <v>6220.1205537227133</v>
      </c>
      <c r="D204" s="19">
        <f>B204+C204</f>
        <v>213557.47234447984</v>
      </c>
      <c r="E204" s="15">
        <f>B204/5000</f>
        <v>41.467470358151424</v>
      </c>
      <c r="F204" s="15">
        <f>E204</f>
        <v>41.467470358151424</v>
      </c>
      <c r="G204" s="61">
        <f t="shared" ref="G204:G206" si="120">(D204-B204)/F204</f>
        <v>150.0000000000002</v>
      </c>
      <c r="H204" s="22"/>
      <c r="I204" s="22"/>
      <c r="J204" s="19">
        <f>D204+H204-I204</f>
        <v>213557.47234447984</v>
      </c>
      <c r="K204" s="52">
        <f>(0.7*B204)</f>
        <v>145136.14625352997</v>
      </c>
      <c r="L204" s="64">
        <f>E204*50/B204</f>
        <v>0.01</v>
      </c>
      <c r="M204" s="51"/>
      <c r="N204" s="54"/>
      <c r="O204" s="21">
        <f>IF(D204&gt;B204,D204*0.013,0)</f>
        <v>2776.2471404782377</v>
      </c>
      <c r="P204" s="19"/>
      <c r="Q204" s="15">
        <f>Q203+C204+H203</f>
        <v>236588.93578179067</v>
      </c>
      <c r="R204" s="28">
        <f>(Q204-(B108+SUM(H108:H203)))/(B108+SUM(H108:H203))</f>
        <v>8.8772844249982406</v>
      </c>
      <c r="S204" s="28">
        <f t="shared" ref="S204:S206" si="121">D204/B204-1</f>
        <v>3.0000000000000027E-2</v>
      </c>
    </row>
    <row r="205" spans="1:19">
      <c r="A205" s="1">
        <f>A204+7</f>
        <v>45746</v>
      </c>
      <c r="B205" s="18">
        <f>D204+H204-O204</f>
        <v>210781.22520400162</v>
      </c>
      <c r="C205" s="48">
        <f>(B205*required_return)</f>
        <v>6323.4367561200479</v>
      </c>
      <c r="D205" s="19">
        <f>B205+C205</f>
        <v>217104.66196012165</v>
      </c>
      <c r="E205" s="15">
        <f>B205/5000</f>
        <v>42.156245040800322</v>
      </c>
      <c r="F205" s="15">
        <f>E205</f>
        <v>42.156245040800322</v>
      </c>
      <c r="G205" s="61">
        <f t="shared" si="120"/>
        <v>149.99999999999966</v>
      </c>
      <c r="H205" s="22"/>
      <c r="I205" s="22"/>
      <c r="J205" s="19">
        <f>D205+H205-I205</f>
        <v>217104.66196012165</v>
      </c>
      <c r="K205" s="52">
        <f>(0.7*B205)</f>
        <v>147546.85764280113</v>
      </c>
      <c r="L205" s="64">
        <f t="shared" ref="L205:L206" si="122">E205*50/B205</f>
        <v>0.01</v>
      </c>
      <c r="M205" s="51"/>
      <c r="N205" s="54"/>
      <c r="O205" s="21">
        <f>IF(D205&gt;B205,D205*0.013,0)</f>
        <v>2822.3606054815814</v>
      </c>
      <c r="P205" s="19"/>
      <c r="Q205" s="15">
        <f>Q204+C205+H204</f>
        <v>242912.37253791071</v>
      </c>
      <c r="R205" s="28">
        <f>(Q205-(B108+SUM(H108:H204)))/(B108+SUM(H108:H204))</f>
        <v>9.1412797939164729</v>
      </c>
      <c r="S205" s="28">
        <f t="shared" si="121"/>
        <v>3.0000000000000027E-2</v>
      </c>
    </row>
    <row r="206" spans="1:19" ht="15" thickBot="1">
      <c r="A206" s="6">
        <f>A205+7</f>
        <v>45753</v>
      </c>
      <c r="B206" s="18">
        <f>D205+H205-O205</f>
        <v>214282.30135464008</v>
      </c>
      <c r="C206" s="48">
        <f>(B206*required_return)</f>
        <v>6428.4690406392019</v>
      </c>
      <c r="D206" s="19">
        <f>B206+C206</f>
        <v>220710.77039527928</v>
      </c>
      <c r="E206" s="15">
        <f>B206/5000</f>
        <v>42.856460270928018</v>
      </c>
      <c r="F206" s="15">
        <f>E206</f>
        <v>42.856460270928018</v>
      </c>
      <c r="G206" s="61">
        <f t="shared" si="120"/>
        <v>150.00000000000003</v>
      </c>
      <c r="H206" s="24"/>
      <c r="I206" s="24"/>
      <c r="J206" s="19">
        <f>D206+H206-I206</f>
        <v>220710.77039527928</v>
      </c>
      <c r="K206" s="52">
        <f>(0.7*B206)</f>
        <v>149997.61094824804</v>
      </c>
      <c r="L206" s="64">
        <f t="shared" si="122"/>
        <v>0.01</v>
      </c>
      <c r="M206" s="51"/>
      <c r="N206" s="55"/>
      <c r="O206" s="21">
        <f>IF(D206&gt;B206,D206*0.013,0)</f>
        <v>2869.2400151386305</v>
      </c>
      <c r="P206" s="19">
        <f>P201+SUM(O203:O206)</f>
        <v>31499.311198409298</v>
      </c>
      <c r="Q206" s="15">
        <f>Q205+C206+H205</f>
        <v>249340.84157854991</v>
      </c>
      <c r="R206" s="28">
        <f>(Q206-(B108+SUM(H108:H205)))/(B108+SUM(H108:H205))</f>
        <v>9.4096601259124366</v>
      </c>
      <c r="S206" s="28">
        <f t="shared" si="121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5"/>
      <c r="L207" s="4"/>
      <c r="M207" s="4"/>
      <c r="N207" s="4"/>
      <c r="O207" s="4"/>
      <c r="P207" s="4"/>
      <c r="Q207" s="4"/>
      <c r="R207" s="29"/>
      <c r="S207" s="29"/>
    </row>
    <row r="208" spans="1:19">
      <c r="A208" s="1">
        <f>A206+7</f>
        <v>45760</v>
      </c>
      <c r="B208" s="18">
        <f>D206+H206-O206</f>
        <v>217841.53038014064</v>
      </c>
      <c r="C208" s="48">
        <f>(B208*required_return)</f>
        <v>6535.2459114042185</v>
      </c>
      <c r="D208" s="15">
        <f>B208+C208</f>
        <v>224376.77629154487</v>
      </c>
      <c r="E208" s="15">
        <f>B208/5000</f>
        <v>43.568306076028129</v>
      </c>
      <c r="F208" s="15">
        <f>E208</f>
        <v>43.568306076028129</v>
      </c>
      <c r="G208" s="62">
        <f>(D208-B208)/F208</f>
        <v>150.0000000000002</v>
      </c>
      <c r="H208" s="22"/>
      <c r="I208" s="22"/>
      <c r="J208" s="15">
        <f>D208+H208-I208</f>
        <v>224376.77629154487</v>
      </c>
      <c r="K208" s="52">
        <f>(0.7*B208)</f>
        <v>152489.07126609844</v>
      </c>
      <c r="L208" s="64">
        <f>E208*50/B208</f>
        <v>0.01</v>
      </c>
      <c r="M208" s="51"/>
      <c r="N208" s="20"/>
      <c r="O208" s="21">
        <f>IF(D208&gt;B208,D208*0.013,0)</f>
        <v>2916.8980917900831</v>
      </c>
      <c r="P208" s="19"/>
      <c r="Q208" s="15">
        <f>Q206+C208+H206</f>
        <v>255876.08748995414</v>
      </c>
      <c r="R208" s="28">
        <f>(Q208-(B108+SUM(H108:H206)))/(B108+SUM(H108:H206))</f>
        <v>9.6824982552228551</v>
      </c>
      <c r="S208" s="28">
        <f>D208/B208-1</f>
        <v>3.0000000000000027E-2</v>
      </c>
    </row>
    <row r="209" spans="1:19">
      <c r="A209" s="1">
        <f>A208+7</f>
        <v>45767</v>
      </c>
      <c r="B209" s="18">
        <f>D208+H208-O208</f>
        <v>221459.87819975478</v>
      </c>
      <c r="C209" s="48">
        <f>(B209*required_return)</f>
        <v>6643.7963459926432</v>
      </c>
      <c r="D209" s="19">
        <f>B209+C209</f>
        <v>228103.67454574743</v>
      </c>
      <c r="E209" s="15">
        <f>B209/5000</f>
        <v>44.291975639950955</v>
      </c>
      <c r="F209" s="15">
        <f>E209</f>
        <v>44.291975639950955</v>
      </c>
      <c r="G209" s="61">
        <f t="shared" ref="G209:G211" si="123">(D209-B209)/F209</f>
        <v>150.00000000000026</v>
      </c>
      <c r="H209" s="22"/>
      <c r="I209" s="22"/>
      <c r="J209" s="19">
        <f>D209+H209-I209</f>
        <v>228103.67454574743</v>
      </c>
      <c r="K209" s="52">
        <f>(0.7*B209)</f>
        <v>155021.91473982832</v>
      </c>
      <c r="L209" s="64">
        <f>E209*50/B209</f>
        <v>9.9999999999999985E-3</v>
      </c>
      <c r="M209" s="51"/>
      <c r="N209" s="20"/>
      <c r="O209" s="21">
        <f>IF(D209&gt;B209,D209*0.013,0)</f>
        <v>2965.3477690947166</v>
      </c>
      <c r="P209" s="19"/>
      <c r="Q209" s="15">
        <f>Q208+C209+H208</f>
        <v>262519.88383594679</v>
      </c>
      <c r="R209" s="28">
        <f>(Q209-(B108+SUM(H108:H208)))/(B108+SUM(H108:H208))</f>
        <v>9.9598682258611202</v>
      </c>
      <c r="S209" s="28">
        <f t="shared" ref="S209:S211" si="124">D209/B209-1</f>
        <v>3.0000000000000027E-2</v>
      </c>
    </row>
    <row r="210" spans="1:19">
      <c r="A210" s="1">
        <f>A209+7</f>
        <v>45774</v>
      </c>
      <c r="B210" s="18">
        <f>D209+H209-O209</f>
        <v>225138.32677665271</v>
      </c>
      <c r="C210" s="48">
        <f>(B210*required_return)</f>
        <v>6754.1498032995814</v>
      </c>
      <c r="D210" s="19">
        <f>B210+C210</f>
        <v>231892.47657995229</v>
      </c>
      <c r="E210" s="15">
        <f>B210/5000</f>
        <v>45.027665355330541</v>
      </c>
      <c r="F210" s="15">
        <f>E210</f>
        <v>45.027665355330541</v>
      </c>
      <c r="G210" s="61">
        <f t="shared" si="123"/>
        <v>149.99999999999983</v>
      </c>
      <c r="H210" s="22"/>
      <c r="I210" s="22"/>
      <c r="J210" s="19">
        <f>D210+H210-I210</f>
        <v>231892.47657995229</v>
      </c>
      <c r="K210" s="52">
        <f>(0.7*B210)</f>
        <v>157596.82874365689</v>
      </c>
      <c r="L210" s="64">
        <f t="shared" ref="L210:L211" si="125">E210*50/B210</f>
        <v>9.9999999999999985E-3</v>
      </c>
      <c r="M210" s="51"/>
      <c r="N210" s="20"/>
      <c r="O210" s="21">
        <f>IF(D210&gt;B210,D210*0.013,0)</f>
        <v>3014.6021955393794</v>
      </c>
      <c r="P210" s="19"/>
      <c r="Q210" s="15">
        <f>Q209+C210+H209</f>
        <v>269274.03363924637</v>
      </c>
      <c r="R210" s="28">
        <f>(Q210-(B108+SUM(H108:H209)))/(B108+SUM(H108:H209))</f>
        <v>10.241845311711685</v>
      </c>
      <c r="S210" s="28">
        <f t="shared" si="124"/>
        <v>3.0000000000000027E-2</v>
      </c>
    </row>
    <row r="211" spans="1:19" ht="15" thickBot="1">
      <c r="A211" s="1">
        <f>A210+7</f>
        <v>45781</v>
      </c>
      <c r="B211" s="18">
        <f>D210+H210-O210</f>
        <v>228877.87438441292</v>
      </c>
      <c r="C211" s="48">
        <f>(B211*required_return)</f>
        <v>6866.3362315323875</v>
      </c>
      <c r="D211" s="19">
        <f>B211+C211</f>
        <v>235744.21061594531</v>
      </c>
      <c r="E211" s="15">
        <f>B211/5000</f>
        <v>45.775574876882587</v>
      </c>
      <c r="F211" s="15">
        <f>E211</f>
        <v>45.775574876882587</v>
      </c>
      <c r="G211" s="61">
        <f t="shared" si="123"/>
        <v>150.00000000000006</v>
      </c>
      <c r="H211" s="22"/>
      <c r="I211" s="22"/>
      <c r="J211" s="19">
        <f>D211+H211-I211</f>
        <v>235744.21061594531</v>
      </c>
      <c r="K211" s="52">
        <f>(0.7*B211)</f>
        <v>160214.51206908905</v>
      </c>
      <c r="L211" s="64">
        <f t="shared" si="125"/>
        <v>0.01</v>
      </c>
      <c r="M211" s="51"/>
      <c r="N211" s="26"/>
      <c r="O211" s="21">
        <f>IF(D211&gt;B211,D211*0.013,0)</f>
        <v>3064.6747380072889</v>
      </c>
      <c r="P211" s="19">
        <f>P206+SUM(O208:O211)</f>
        <v>43460.833992840766</v>
      </c>
      <c r="Q211" s="15">
        <f>Q210+C211+H210</f>
        <v>276140.36987077876</v>
      </c>
      <c r="R211" s="28">
        <f>(Q211-(B108+SUM(H108:H210)))/(B108+SUM(H108:H210))</f>
        <v>10.528506036958229</v>
      </c>
      <c r="S211" s="28">
        <f t="shared" si="124"/>
        <v>3.0000000000000027E-2</v>
      </c>
    </row>
    <row r="212" spans="1:19" ht="15" thickBot="1">
      <c r="A212" s="2"/>
      <c r="B212" s="3"/>
      <c r="C212" s="13"/>
      <c r="D212" s="4"/>
      <c r="E212" s="4"/>
      <c r="F212" s="4"/>
      <c r="G212" s="4"/>
      <c r="H212" s="4"/>
      <c r="I212" s="4"/>
      <c r="J212" s="4"/>
      <c r="K212" s="5"/>
      <c r="L212" s="4"/>
      <c r="M212" s="4"/>
      <c r="N212" s="4"/>
      <c r="O212" s="4"/>
      <c r="P212" s="4"/>
      <c r="Q212" s="4"/>
      <c r="R212" s="29"/>
      <c r="S212" s="29"/>
    </row>
    <row r="213" spans="1:19">
      <c r="A213" s="1">
        <f>A211+7</f>
        <v>45788</v>
      </c>
      <c r="B213" s="18">
        <f>D211+H211-O211</f>
        <v>232679.53587793803</v>
      </c>
      <c r="C213" s="48">
        <f>(B213*required_return)</f>
        <v>6980.3860763381408</v>
      </c>
      <c r="D213" s="15">
        <f>B213+C213</f>
        <v>239659.92195427619</v>
      </c>
      <c r="E213" s="15">
        <f>B213/5000</f>
        <v>46.53590717558761</v>
      </c>
      <c r="F213" s="15">
        <f>E213</f>
        <v>46.53590717558761</v>
      </c>
      <c r="G213" s="62">
        <f>(D213-B213)/F213</f>
        <v>150.00000000000023</v>
      </c>
      <c r="H213" s="22"/>
      <c r="I213" s="22"/>
      <c r="J213" s="15">
        <f>D213+H213-I213</f>
        <v>239659.92195427619</v>
      </c>
      <c r="K213" s="52">
        <f>(0.7*B213)</f>
        <v>162875.67511455662</v>
      </c>
      <c r="L213" s="64">
        <f>E213*50/B213</f>
        <v>0.01</v>
      </c>
      <c r="M213" s="51"/>
      <c r="N213" s="54"/>
      <c r="O213" s="21">
        <f>IF(D213&gt;B213,D213*0.013,0)</f>
        <v>3115.5789854055902</v>
      </c>
      <c r="P213" s="19"/>
      <c r="Q213" s="15">
        <f>Q211+C213+H211</f>
        <v>283120.75594711688</v>
      </c>
      <c r="R213" s="28">
        <f>(Q213-(B108+SUM(H108:H211)))/(B108+SUM(H108:H211))</f>
        <v>10.819928196851116</v>
      </c>
      <c r="S213" s="28">
        <f>D213/B213-1</f>
        <v>3.0000000000000027E-2</v>
      </c>
    </row>
    <row r="214" spans="1:19">
      <c r="A214" s="1">
        <f>A213+7</f>
        <v>45795</v>
      </c>
      <c r="B214" s="18">
        <f>D213+H213-O213</f>
        <v>236544.34296887059</v>
      </c>
      <c r="C214" s="48">
        <f>(B214*required_return)</f>
        <v>7096.330289066118</v>
      </c>
      <c r="D214" s="19">
        <f>B214+C214</f>
        <v>243640.67325793672</v>
      </c>
      <c r="E214" s="15">
        <f>B214/5000</f>
        <v>47.308868593774122</v>
      </c>
      <c r="F214" s="15">
        <f>E214</f>
        <v>47.308868593774122</v>
      </c>
      <c r="G214" s="61">
        <f t="shared" ref="G214:G216" si="126">(D214-B214)/F214</f>
        <v>150.00000000000023</v>
      </c>
      <c r="H214" s="22"/>
      <c r="I214" s="22"/>
      <c r="J214" s="19">
        <f>D214+H214-I214</f>
        <v>243640.67325793672</v>
      </c>
      <c r="K214" s="52">
        <f>(0.7*B214)</f>
        <v>165581.04007820939</v>
      </c>
      <c r="L214" s="64">
        <f>E214*50/B214</f>
        <v>0.01</v>
      </c>
      <c r="M214" s="51"/>
      <c r="N214" s="54"/>
      <c r="O214" s="21">
        <f>IF(D214&gt;B214,D214*0.013,0)</f>
        <v>3167.3287523531772</v>
      </c>
      <c r="P214" s="19"/>
      <c r="Q214" s="15">
        <f>Q213+C214+H213</f>
        <v>290217.08623618301</v>
      </c>
      <c r="R214" s="28">
        <f>(Q214-(B108+SUM(H108:H213)))/(B108+SUM(H108:H213))</f>
        <v>11.116190878819825</v>
      </c>
      <c r="S214" s="28">
        <f t="shared" ref="S214:S216" si="127">D214/B214-1</f>
        <v>3.0000000000000027E-2</v>
      </c>
    </row>
    <row r="215" spans="1:19">
      <c r="A215" s="1">
        <f>A214+7</f>
        <v>45802</v>
      </c>
      <c r="B215" s="18">
        <f>D214+H214-O214</f>
        <v>240473.34450558355</v>
      </c>
      <c r="C215" s="48">
        <f>(B215*required_return)</f>
        <v>7214.2003351675057</v>
      </c>
      <c r="D215" s="19">
        <f>B215+C215</f>
        <v>247687.54484075104</v>
      </c>
      <c r="E215" s="15">
        <f>B215/5000</f>
        <v>48.094668901116712</v>
      </c>
      <c r="F215" s="15">
        <f>E215</f>
        <v>48.094668901116712</v>
      </c>
      <c r="G215" s="61">
        <f t="shared" si="126"/>
        <v>149.99999999999974</v>
      </c>
      <c r="H215" s="22"/>
      <c r="I215" s="22"/>
      <c r="J215" s="19">
        <f>D215+H215-I215</f>
        <v>247687.54484075104</v>
      </c>
      <c r="K215" s="52">
        <f>(0.7*B215)</f>
        <v>168331.34115390846</v>
      </c>
      <c r="L215" s="64">
        <f t="shared" ref="L215:L216" si="128">E215*50/B215</f>
        <v>0.01</v>
      </c>
      <c r="M215" s="51"/>
      <c r="N215" s="54"/>
      <c r="O215" s="21">
        <f>IF(D215&gt;B215,D215*0.013,0)</f>
        <v>3219.9380829297634</v>
      </c>
      <c r="P215" s="19"/>
      <c r="Q215" s="15">
        <f>Q214+C215+H214</f>
        <v>297431.28657135053</v>
      </c>
      <c r="R215" s="28">
        <f>(Q215-(B108+SUM(H108:H214)))/(B108+SUM(H108:H214))</f>
        <v>11.417374483936035</v>
      </c>
      <c r="S215" s="28">
        <f t="shared" si="127"/>
        <v>3.0000000000000027E-2</v>
      </c>
    </row>
    <row r="216" spans="1:19" ht="15" thickBot="1">
      <c r="A216" s="6">
        <f>A215+7</f>
        <v>45809</v>
      </c>
      <c r="B216" s="18">
        <f>D215+H215-O215</f>
        <v>244467.60675782128</v>
      </c>
      <c r="C216" s="48">
        <f>(B216*required_return)</f>
        <v>7334.0282027346384</v>
      </c>
      <c r="D216" s="19">
        <f>B216+C216</f>
        <v>251801.63496055591</v>
      </c>
      <c r="E216" s="15">
        <f>B216/5000</f>
        <v>48.893521351564253</v>
      </c>
      <c r="F216" s="15">
        <f>E216</f>
        <v>48.893521351564253</v>
      </c>
      <c r="G216" s="61">
        <f t="shared" si="126"/>
        <v>149.99999999999974</v>
      </c>
      <c r="H216" s="24"/>
      <c r="I216" s="24"/>
      <c r="J216" s="19">
        <f>D216+H216-I216</f>
        <v>251801.63496055591</v>
      </c>
      <c r="K216" s="52">
        <f>(0.7*B216)</f>
        <v>171127.32473047488</v>
      </c>
      <c r="L216" s="64">
        <f t="shared" si="128"/>
        <v>9.9999999999999985E-3</v>
      </c>
      <c r="M216" s="51"/>
      <c r="N216" s="55"/>
      <c r="O216" s="21">
        <f>IF(D216&gt;B216,D216*0.013,0)</f>
        <v>3273.4212544872266</v>
      </c>
      <c r="P216" s="19">
        <f>P211+SUM(O213:O216)</f>
        <v>56237.10106801652</v>
      </c>
      <c r="Q216" s="15">
        <f>Q215+C216+H215</f>
        <v>304765.31477408519</v>
      </c>
      <c r="R216" s="28">
        <f>(Q216-(B108+SUM(H108:H215)))/(B108+SUM(H108:H215))</f>
        <v>11.723560748733226</v>
      </c>
      <c r="S216" s="28">
        <f t="shared" si="127"/>
        <v>3.0000000000000027E-2</v>
      </c>
    </row>
    <row r="217" spans="1:19" ht="15" thickBot="1">
      <c r="A217" s="2"/>
      <c r="B217" s="3"/>
      <c r="C217" s="13"/>
      <c r="D217" s="4"/>
      <c r="E217" s="4"/>
      <c r="F217" s="4"/>
      <c r="G217" s="4"/>
      <c r="H217" s="4"/>
      <c r="I217" s="4"/>
      <c r="J217" s="4"/>
      <c r="K217" s="5"/>
      <c r="L217" s="4"/>
      <c r="M217" s="4"/>
      <c r="N217" s="4"/>
      <c r="O217" s="4"/>
      <c r="P217" s="4"/>
      <c r="Q217" s="4"/>
      <c r="R217" s="29"/>
      <c r="S217" s="29"/>
    </row>
    <row r="218" spans="1:19">
      <c r="A218" s="1">
        <f>A216+7</f>
        <v>45816</v>
      </c>
      <c r="B218" s="18">
        <f>D216+H216-O216</f>
        <v>248528.21370606869</v>
      </c>
      <c r="C218" s="48">
        <f>(B218*required_return)</f>
        <v>7455.8464111820604</v>
      </c>
      <c r="D218" s="15">
        <f>B218+C218</f>
        <v>255984.06011725074</v>
      </c>
      <c r="E218" s="15">
        <f>B218/5000</f>
        <v>49.705642741213737</v>
      </c>
      <c r="F218" s="15">
        <f>E218</f>
        <v>49.705642741213737</v>
      </c>
      <c r="G218" s="62">
        <f>(D218-B218)/F218</f>
        <v>149.9999999999998</v>
      </c>
      <c r="H218" s="22"/>
      <c r="I218" s="22"/>
      <c r="J218" s="15">
        <f>D218+H218-I218</f>
        <v>255984.06011725074</v>
      </c>
      <c r="K218" s="52">
        <f>(0.7*B218)</f>
        <v>173969.74959424807</v>
      </c>
      <c r="L218" s="64">
        <f>E218*50/B218</f>
        <v>9.9999999999999985E-3</v>
      </c>
      <c r="M218" s="51"/>
      <c r="N218" s="54"/>
      <c r="O218" s="21">
        <f>IF(D218&gt;B218,D218*0.023,0)</f>
        <v>5887.6333826967666</v>
      </c>
      <c r="P218" s="19"/>
      <c r="Q218" s="15">
        <f>Q216+C218+H216</f>
        <v>312221.16118526726</v>
      </c>
      <c r="R218" s="28">
        <f>(Q218-(B108+SUM(H108:H216)))/(B108+SUM(H108:H216))</f>
        <v>12.034832767388698</v>
      </c>
      <c r="S218" s="28">
        <f>D218/B218-1</f>
        <v>3.0000000000000027E-2</v>
      </c>
    </row>
    <row r="219" spans="1:19">
      <c r="A219" s="1">
        <f>A218+7</f>
        <v>45823</v>
      </c>
      <c r="B219" s="18">
        <f>D218+H218-O218</f>
        <v>250096.42673455397</v>
      </c>
      <c r="C219" s="48">
        <f>(B219*required_return)</f>
        <v>7502.8928020366184</v>
      </c>
      <c r="D219" s="19">
        <f>B219+C219</f>
        <v>257599.3195365906</v>
      </c>
      <c r="E219" s="15">
        <f>B219/5000</f>
        <v>50.019285346910792</v>
      </c>
      <c r="F219" s="15">
        <f>E219</f>
        <v>50.019285346910792</v>
      </c>
      <c r="G219" s="61">
        <f t="shared" ref="G219:G221" si="129">(D219-B219)/F219</f>
        <v>150.0000000000002</v>
      </c>
      <c r="H219" s="22"/>
      <c r="I219" s="22"/>
      <c r="J219" s="19">
        <f>D219+H219-I219</f>
        <v>257599.3195365906</v>
      </c>
      <c r="K219" s="52">
        <f>(0.7*B219)</f>
        <v>175067.49871418776</v>
      </c>
      <c r="L219" s="64">
        <f>E219*50/B219</f>
        <v>0.01</v>
      </c>
      <c r="M219" s="51"/>
      <c r="N219" s="54"/>
      <c r="O219" s="21">
        <f>IF(D219&gt;B219,D219*0.023,0)</f>
        <v>5924.7843493415839</v>
      </c>
      <c r="P219" s="19"/>
      <c r="Q219" s="15">
        <f>Q218+C219+H218</f>
        <v>319724.05398730387</v>
      </c>
      <c r="R219" s="28">
        <f>(Q219-(B108+SUM(H108:H218)))/(B108+SUM(H108:H218))</f>
        <v>12.348068912481883</v>
      </c>
      <c r="S219" s="28">
        <f t="shared" ref="S219:S221" si="130">D219/B219-1</f>
        <v>3.0000000000000027E-2</v>
      </c>
    </row>
    <row r="220" spans="1:19">
      <c r="A220" s="1">
        <f>A219+7</f>
        <v>45830</v>
      </c>
      <c r="B220" s="18">
        <f>D219+H219-O219</f>
        <v>251674.53518724901</v>
      </c>
      <c r="C220" s="48">
        <f>(B220*required_return)</f>
        <v>7550.2360556174699</v>
      </c>
      <c r="D220" s="19">
        <f>B220+C220</f>
        <v>259224.7712428665</v>
      </c>
      <c r="E220" s="15">
        <f>B220/5000</f>
        <v>50.334907037449803</v>
      </c>
      <c r="F220" s="15">
        <f>E220</f>
        <v>50.334907037449803</v>
      </c>
      <c r="G220" s="61">
        <f t="shared" si="129"/>
        <v>150.00000000000026</v>
      </c>
      <c r="H220" s="22"/>
      <c r="I220" s="22"/>
      <c r="J220" s="19">
        <f>D220+H220-I220</f>
        <v>259224.7712428665</v>
      </c>
      <c r="K220" s="52">
        <f>(0.7*B220)</f>
        <v>176172.1746310743</v>
      </c>
      <c r="L220" s="64">
        <f t="shared" ref="L220:L221" si="131">E220*50/B220</f>
        <v>0.01</v>
      </c>
      <c r="M220" s="51"/>
      <c r="N220" s="54"/>
      <c r="O220" s="21">
        <f>IF(D220&gt;B220,D220*0.023,0)</f>
        <v>5962.1697385859297</v>
      </c>
      <c r="P220" s="19"/>
      <c r="Q220" s="15">
        <f>Q219+C220+H219</f>
        <v>327274.29004292132</v>
      </c>
      <c r="R220" s="28">
        <f>(Q220-(B108+SUM(H108:H219)))/(B108+SUM(H108:H219))</f>
        <v>12.663281577650608</v>
      </c>
      <c r="S220" s="28">
        <f t="shared" si="130"/>
        <v>3.0000000000000027E-2</v>
      </c>
    </row>
    <row r="221" spans="1:19" ht="15" thickBot="1">
      <c r="A221" s="6">
        <f>A220+7</f>
        <v>45837</v>
      </c>
      <c r="B221" s="18">
        <f>D220+H220-O220</f>
        <v>253262.60150428058</v>
      </c>
      <c r="C221" s="48">
        <f>(B221*required_return)</f>
        <v>7597.8780451284174</v>
      </c>
      <c r="D221" s="19">
        <f>B221+C221</f>
        <v>260860.47954940901</v>
      </c>
      <c r="E221" s="15">
        <f>B221/5000</f>
        <v>50.652520300856118</v>
      </c>
      <c r="F221" s="15">
        <f>E221</f>
        <v>50.652520300856118</v>
      </c>
      <c r="G221" s="61">
        <f t="shared" si="129"/>
        <v>150.00000000000014</v>
      </c>
      <c r="H221" s="24"/>
      <c r="I221" s="24"/>
      <c r="J221" s="19">
        <f>D221+H221-I221</f>
        <v>260860.47954940901</v>
      </c>
      <c r="K221" s="52">
        <f>(0.7*B221)</f>
        <v>177283.82105299638</v>
      </c>
      <c r="L221" s="64">
        <f t="shared" si="131"/>
        <v>1.0000000000000002E-2</v>
      </c>
      <c r="M221" s="51"/>
      <c r="N221" s="55"/>
      <c r="O221" s="21">
        <f>IF(D221&gt;B221,D221*0.023,0)</f>
        <v>5999.7910296364071</v>
      </c>
      <c r="P221" s="19">
        <f>P216+SUM(O218:O221)</f>
        <v>80011.479568277209</v>
      </c>
      <c r="Q221" s="15">
        <f>Q220+C221+H220</f>
        <v>334872.16808804974</v>
      </c>
      <c r="R221" s="28">
        <f>(Q221-(B108+SUM(H108:H220)))/(B108+SUM(H108:H220))</f>
        <v>12.980483234736548</v>
      </c>
      <c r="S221" s="28">
        <f t="shared" si="130"/>
        <v>3.0000000000000027E-2</v>
      </c>
    </row>
    <row r="222" spans="1:19" ht="15" thickBot="1">
      <c r="A222" s="2"/>
      <c r="B222" s="3"/>
      <c r="C222" s="13"/>
      <c r="D222" s="4"/>
      <c r="E222" s="4"/>
      <c r="F222" s="4"/>
      <c r="G222" s="4"/>
      <c r="H222" s="4"/>
      <c r="I222" s="4"/>
      <c r="J222" s="4"/>
      <c r="K222" s="5"/>
      <c r="L222" s="4"/>
      <c r="M222" s="4"/>
      <c r="N222" s="4"/>
      <c r="O222" s="4"/>
      <c r="P222" s="4"/>
      <c r="Q222" s="4"/>
      <c r="R222" s="29"/>
      <c r="S222" s="29"/>
    </row>
    <row r="223" spans="1:19">
      <c r="A223" s="31">
        <f>A221+7</f>
        <v>45844</v>
      </c>
      <c r="B223" s="32">
        <f>D221+H221-O221</f>
        <v>254860.68851977261</v>
      </c>
      <c r="C223" s="48">
        <f>(B223*required_return)</f>
        <v>7645.8206555931783</v>
      </c>
      <c r="D223" s="15">
        <f>B223+C223</f>
        <v>262506.50917536579</v>
      </c>
      <c r="E223" s="15">
        <f>B223/5000</f>
        <v>50.972137703954523</v>
      </c>
      <c r="F223" s="15">
        <f>E223</f>
        <v>50.972137703954523</v>
      </c>
      <c r="G223" s="62">
        <f>(D223-B223)/F223</f>
        <v>150.00000000000009</v>
      </c>
      <c r="H223" s="34"/>
      <c r="I223" s="34"/>
      <c r="J223" s="33">
        <f>D223+H223-I223</f>
        <v>262506.50917536579</v>
      </c>
      <c r="K223" s="57">
        <f>(0.7*B223)</f>
        <v>178402.48196384081</v>
      </c>
      <c r="L223" s="63">
        <f>E223*50/B223</f>
        <v>0.01</v>
      </c>
      <c r="M223" s="59"/>
      <c r="N223" s="56"/>
      <c r="O223" s="35">
        <f>IF(D223&gt;B223,D223*0.023,0)</f>
        <v>6037.649711033413</v>
      </c>
      <c r="P223" s="36"/>
      <c r="Q223" s="33">
        <f>Q221+C223+H221</f>
        <v>342517.98874364293</v>
      </c>
      <c r="R223" s="39">
        <f>(Q223-(B108+SUM(H108:H221)))/(B108+SUM(H108:H221))</f>
        <v>13.299686434278701</v>
      </c>
      <c r="S223" s="28">
        <f>D223/B223-1</f>
        <v>3.0000000000000027E-2</v>
      </c>
    </row>
    <row r="224" spans="1:19">
      <c r="A224" s="1">
        <f>A223+7</f>
        <v>45851</v>
      </c>
      <c r="B224" s="18">
        <f>D223+H223-O223</f>
        <v>256468.85946433237</v>
      </c>
      <c r="C224" s="48">
        <f>(B224*required_return)</f>
        <v>7694.0657839299711</v>
      </c>
      <c r="D224" s="19">
        <f>B224+C224</f>
        <v>264162.92524826236</v>
      </c>
      <c r="E224" s="15">
        <f>B224/5000</f>
        <v>51.293771892866474</v>
      </c>
      <c r="F224" s="15">
        <f>E224</f>
        <v>51.293771892866474</v>
      </c>
      <c r="G224" s="61">
        <f t="shared" ref="G224:G226" si="132">(D224-B224)/F224</f>
        <v>150.00000000000023</v>
      </c>
      <c r="H224" s="22"/>
      <c r="I224" s="22"/>
      <c r="J224" s="19">
        <f>D224+H224-I224</f>
        <v>264162.92524826236</v>
      </c>
      <c r="K224" s="52">
        <f>(0.7*B224)</f>
        <v>179528.20162503264</v>
      </c>
      <c r="L224" s="64">
        <f>E224*50/B224</f>
        <v>9.9999999999999985E-3</v>
      </c>
      <c r="M224" s="51"/>
      <c r="N224" s="54"/>
      <c r="O224" s="21">
        <f>IF(D224&gt;B224,D224*0.023,0)</f>
        <v>6075.7472807100339</v>
      </c>
      <c r="P224" s="19"/>
      <c r="Q224" s="15">
        <f>Q223+C224+H223</f>
        <v>350212.05452757288</v>
      </c>
      <c r="R224" s="28">
        <f>(Q224-(B108+SUM(H108:H223)))/(B108+SUM(H108:H223))</f>
        <v>13.620903806009963</v>
      </c>
      <c r="S224" s="28">
        <f t="shared" ref="S224:S226" si="133">D224/B224-1</f>
        <v>3.0000000000000027E-2</v>
      </c>
    </row>
    <row r="225" spans="1:19">
      <c r="A225" s="1">
        <f>A224+7</f>
        <v>45858</v>
      </c>
      <c r="B225" s="18">
        <f>D224+H224-O224</f>
        <v>258087.17796755233</v>
      </c>
      <c r="C225" s="48">
        <f>(B225*required_return)</f>
        <v>7742.6153390265699</v>
      </c>
      <c r="D225" s="19">
        <f>B225+C225</f>
        <v>265829.79330657888</v>
      </c>
      <c r="E225" s="15">
        <f>B225/5000</f>
        <v>51.617435593510464</v>
      </c>
      <c r="F225" s="15">
        <f>E225</f>
        <v>51.617435593510464</v>
      </c>
      <c r="G225" s="61">
        <f t="shared" si="132"/>
        <v>149.99999999999969</v>
      </c>
      <c r="H225" s="22"/>
      <c r="I225" s="22"/>
      <c r="J225" s="19">
        <f>D225+H225-I225</f>
        <v>265829.79330657888</v>
      </c>
      <c r="K225" s="52">
        <f>(0.7*B225)</f>
        <v>180661.02457728662</v>
      </c>
      <c r="L225" s="64">
        <f t="shared" ref="L225:L226" si="134">E225*50/B225</f>
        <v>0.01</v>
      </c>
      <c r="M225" s="51"/>
      <c r="N225" s="54"/>
      <c r="O225" s="21">
        <f>IF(D225&gt;B225,D225*0.023,0)</f>
        <v>6114.0852460513142</v>
      </c>
      <c r="P225" s="19"/>
      <c r="Q225" s="15">
        <f>Q224+C225+H224</f>
        <v>357954.66986659943</v>
      </c>
      <c r="R225" s="28">
        <f>(Q225-(B108+SUM(H108:H224)))/(B108+SUM(H108:H224))</f>
        <v>13.94414805935685</v>
      </c>
      <c r="S225" s="28">
        <f t="shared" si="133"/>
        <v>3.0000000000000027E-2</v>
      </c>
    </row>
    <row r="226" spans="1:19" ht="15" thickBot="1">
      <c r="A226" s="6">
        <f>A225+7</f>
        <v>45865</v>
      </c>
      <c r="B226" s="37">
        <f>D225+H225-O225</f>
        <v>259715.70806052757</v>
      </c>
      <c r="C226" s="48">
        <f>(B226*required_return)</f>
        <v>7791.4712418158269</v>
      </c>
      <c r="D226" s="19">
        <f>B226+C226</f>
        <v>267507.1793023434</v>
      </c>
      <c r="E226" s="15">
        <f>B226/5000</f>
        <v>51.943141612105514</v>
      </c>
      <c r="F226" s="15">
        <f>E226</f>
        <v>51.943141612105514</v>
      </c>
      <c r="G226" s="61">
        <f t="shared" si="132"/>
        <v>150.00000000000006</v>
      </c>
      <c r="H226" s="24"/>
      <c r="I226" s="24"/>
      <c r="J226" s="38">
        <f>D226+H226-I226</f>
        <v>267507.1793023434</v>
      </c>
      <c r="K226" s="58">
        <f>(0.7*B226)</f>
        <v>181800.99564236929</v>
      </c>
      <c r="L226" s="65">
        <f t="shared" si="134"/>
        <v>9.9999999999999985E-3</v>
      </c>
      <c r="M226" s="60"/>
      <c r="N226" s="55"/>
      <c r="O226" s="25">
        <f>IF(D226&gt;B226,D226*0.023,0)</f>
        <v>6152.6651239538978</v>
      </c>
      <c r="P226" s="38">
        <f>P221+SUM(O223:O226)</f>
        <v>104391.62693002587</v>
      </c>
      <c r="Q226" s="40">
        <f>Q225+C226+H225</f>
        <v>365746.14110841526</v>
      </c>
      <c r="R226" s="41">
        <f>(Q226-(B108+SUM(H108:H225)))/(B108+SUM(H108:H225))</f>
        <v>14.269431983942356</v>
      </c>
      <c r="S226" s="28">
        <f t="shared" si="133"/>
        <v>3.0000000000000027E-2</v>
      </c>
    </row>
    <row r="227" spans="1:19" ht="15" thickBot="1">
      <c r="A227" s="2"/>
      <c r="B227" s="3"/>
      <c r="C227" s="13"/>
      <c r="D227" s="4"/>
      <c r="E227" s="4"/>
      <c r="F227" s="4"/>
      <c r="G227" s="4"/>
      <c r="H227" s="4"/>
      <c r="I227" s="4"/>
      <c r="J227" s="4"/>
      <c r="K227" s="5"/>
      <c r="L227" s="4"/>
      <c r="M227" s="4"/>
      <c r="N227" s="4"/>
      <c r="O227" s="4"/>
      <c r="P227" s="4"/>
      <c r="Q227" s="4"/>
      <c r="R227" s="29"/>
      <c r="S227" s="29"/>
    </row>
    <row r="228" spans="1:19">
      <c r="A228" s="1">
        <f>A226+7</f>
        <v>45872</v>
      </c>
      <c r="B228" s="18">
        <f>D226+H226-O226</f>
        <v>261354.51417838951</v>
      </c>
      <c r="C228" s="48">
        <f>(B228*required_return)</f>
        <v>7840.6354253516847</v>
      </c>
      <c r="D228" s="15">
        <f>B228+C228</f>
        <v>269195.14960374119</v>
      </c>
      <c r="E228" s="15">
        <f>B228/5000</f>
        <v>52.270902835677902</v>
      </c>
      <c r="F228" s="15">
        <f>E228</f>
        <v>52.270902835677902</v>
      </c>
      <c r="G228" s="62">
        <f>(D228-B228)/F228</f>
        <v>149.99999999999983</v>
      </c>
      <c r="H228" s="22"/>
      <c r="I228" s="22"/>
      <c r="J228" s="15">
        <f>D228+H228-I228</f>
        <v>269195.14960374119</v>
      </c>
      <c r="K228" s="52">
        <f>(0.7*B228)</f>
        <v>182948.15992487266</v>
      </c>
      <c r="L228" s="64">
        <f>E228*50/B228</f>
        <v>9.9999999999999985E-3</v>
      </c>
      <c r="M228" s="51"/>
      <c r="N228" s="54"/>
      <c r="O228" s="35">
        <f>IF(D228&gt;B228,D228*0.023,0)</f>
        <v>6191.4884408860471</v>
      </c>
      <c r="P228" s="36"/>
      <c r="Q228" s="15">
        <f>Q226+C228+H226</f>
        <v>373586.77653376694</v>
      </c>
      <c r="R228" s="28">
        <f>(Q228-(B158+SUM(H158:H226)))/(B158+SUM(H158:H226))</f>
        <v>3.7812960623407847</v>
      </c>
      <c r="S228" s="28">
        <f>D228/B228-1</f>
        <v>3.0000000000000027E-2</v>
      </c>
    </row>
    <row r="229" spans="1:19">
      <c r="A229" s="1">
        <f>A228+7</f>
        <v>45879</v>
      </c>
      <c r="B229" s="18">
        <f>D228+H228-O228</f>
        <v>263003.66116285516</v>
      </c>
      <c r="C229" s="48">
        <f>(B229*required_return)</f>
        <v>7890.1098348856549</v>
      </c>
      <c r="D229" s="19">
        <f>B229+C229</f>
        <v>270893.77099774079</v>
      </c>
      <c r="E229" s="15">
        <f>B229/5000</f>
        <v>52.600732232571033</v>
      </c>
      <c r="F229" s="15">
        <f>E229</f>
        <v>52.600732232571033</v>
      </c>
      <c r="G229" s="61">
        <f t="shared" ref="G229:G231" si="135">(D229-B229)/F229</f>
        <v>149.99999999999957</v>
      </c>
      <c r="H229" s="22"/>
      <c r="I229" s="22"/>
      <c r="J229" s="19">
        <f>D229+H229-I229</f>
        <v>270893.77099774079</v>
      </c>
      <c r="K229" s="52">
        <f>(0.7*B229)</f>
        <v>184102.56281399861</v>
      </c>
      <c r="L229" s="64">
        <f>E229*50/B229</f>
        <v>0.01</v>
      </c>
      <c r="M229" s="51"/>
      <c r="N229" s="54"/>
      <c r="O229" s="21">
        <f>IF(D229&gt;B229,D229*0.023,0)</f>
        <v>6230.5567329480382</v>
      </c>
      <c r="P229" s="19"/>
      <c r="Q229" s="15">
        <f>Q228+C229+H228</f>
        <v>381476.88636865257</v>
      </c>
      <c r="R229" s="28">
        <f>(Q229-(B158+SUM(H158:H228)))/(B158+SUM(H158:H228))</f>
        <v>3.8822764863134869</v>
      </c>
      <c r="S229" s="28">
        <f t="shared" ref="S229:S231" si="136">D229/B229-1</f>
        <v>2.9999999999999805E-2</v>
      </c>
    </row>
    <row r="230" spans="1:19">
      <c r="A230" s="1">
        <f>A229+7</f>
        <v>45886</v>
      </c>
      <c r="B230" s="18">
        <f>D229+H229-O229</f>
        <v>264663.21426479274</v>
      </c>
      <c r="C230" s="48">
        <f>(B230*required_return)</f>
        <v>7939.8964279437823</v>
      </c>
      <c r="D230" s="19">
        <f>B230+C230</f>
        <v>272603.11069273652</v>
      </c>
      <c r="E230" s="15">
        <f>B230/5000</f>
        <v>52.932642852958551</v>
      </c>
      <c r="F230" s="15">
        <f>E230</f>
        <v>52.932642852958551</v>
      </c>
      <c r="G230" s="61">
        <f t="shared" si="135"/>
        <v>149.99999999999991</v>
      </c>
      <c r="H230" s="22"/>
      <c r="I230" s="22"/>
      <c r="J230" s="19">
        <f>D230+H230-I230</f>
        <v>272603.11069273652</v>
      </c>
      <c r="K230" s="52">
        <f>(0.7*B230)</f>
        <v>185264.24998535489</v>
      </c>
      <c r="L230" s="64">
        <f t="shared" ref="L230:L231" si="137">E230*50/B230</f>
        <v>0.01</v>
      </c>
      <c r="M230" s="51"/>
      <c r="N230" s="54"/>
      <c r="O230" s="21">
        <f>IF(D230&gt;B230,D230*0.023,0)</f>
        <v>6269.8715459329396</v>
      </c>
      <c r="P230" s="19"/>
      <c r="Q230" s="15">
        <f>Q229+C230+H229</f>
        <v>389416.78279659635</v>
      </c>
      <c r="R230" s="28">
        <f>(Q230-(B158+SUM(H158:H229)))/(B158+SUM(H158:H229))</f>
        <v>3.9838940967614573</v>
      </c>
      <c r="S230" s="28">
        <f t="shared" si="136"/>
        <v>3.0000000000000027E-2</v>
      </c>
    </row>
    <row r="231" spans="1:19" ht="15" thickBot="1">
      <c r="A231" s="6">
        <f>A230+7</f>
        <v>45893</v>
      </c>
      <c r="B231" s="18">
        <f>D230+H230-O230</f>
        <v>266333.23914680356</v>
      </c>
      <c r="C231" s="48">
        <f>(B231*required_return)</f>
        <v>7989.9971744041068</v>
      </c>
      <c r="D231" s="19">
        <f>B231+C231</f>
        <v>274323.23632120766</v>
      </c>
      <c r="E231" s="15">
        <f>B231/5000</f>
        <v>53.266647829360714</v>
      </c>
      <c r="F231" s="15">
        <f>E231</f>
        <v>53.266647829360714</v>
      </c>
      <c r="G231" s="61">
        <f t="shared" si="135"/>
        <v>149.9999999999998</v>
      </c>
      <c r="H231" s="24"/>
      <c r="I231" s="24"/>
      <c r="J231" s="19">
        <f>D231+H231-I231</f>
        <v>274323.23632120766</v>
      </c>
      <c r="K231" s="52">
        <f>(0.7*B231)</f>
        <v>186433.26740276249</v>
      </c>
      <c r="L231" s="64">
        <f t="shared" si="137"/>
        <v>0.01</v>
      </c>
      <c r="M231" s="51"/>
      <c r="N231" s="55"/>
      <c r="O231" s="25">
        <f>IF(D231&gt;B231,D231*0.023,0)</f>
        <v>6309.4344353877759</v>
      </c>
      <c r="P231" s="38">
        <f>P226+SUM(O228:O231)</f>
        <v>129392.97808518067</v>
      </c>
      <c r="Q231" s="15">
        <f>Q230+C231+H230</f>
        <v>397406.77997100045</v>
      </c>
      <c r="R231" s="28">
        <f>(Q231-(B158+SUM(H158:H230)))/(B158+SUM(H158:H230))</f>
        <v>4.086152914331354</v>
      </c>
      <c r="S231" s="28">
        <f t="shared" si="136"/>
        <v>3.0000000000000027E-2</v>
      </c>
    </row>
    <row r="232" spans="1:19" ht="15" thickBot="1">
      <c r="A232" s="2"/>
      <c r="B232" s="3"/>
      <c r="C232" s="13"/>
      <c r="D232" s="4"/>
      <c r="E232" s="4"/>
      <c r="F232" s="4"/>
      <c r="G232" s="4"/>
      <c r="H232" s="4"/>
      <c r="I232" s="4"/>
      <c r="J232" s="4"/>
      <c r="K232" s="5"/>
      <c r="L232" s="4"/>
      <c r="M232" s="4"/>
      <c r="N232" s="4"/>
      <c r="O232" s="4"/>
      <c r="P232" s="4"/>
      <c r="Q232" s="4"/>
      <c r="R232" s="29"/>
      <c r="S232" s="29"/>
    </row>
    <row r="233" spans="1:19">
      <c r="A233" s="1">
        <f>A231+7</f>
        <v>45900</v>
      </c>
      <c r="B233" s="18">
        <f>D231+H231-O231</f>
        <v>268013.80188581988</v>
      </c>
      <c r="C233" s="48">
        <f>(B233*required_return)</f>
        <v>8040.4140565745956</v>
      </c>
      <c r="D233" s="15">
        <f>B233+C233</f>
        <v>276054.21594239445</v>
      </c>
      <c r="E233" s="15">
        <f>B233/5000</f>
        <v>53.602760377163975</v>
      </c>
      <c r="F233" s="15">
        <f>E233</f>
        <v>53.602760377163975</v>
      </c>
      <c r="G233" s="62">
        <f>(D233-B233)/F233</f>
        <v>149.99999999999963</v>
      </c>
      <c r="H233" s="22"/>
      <c r="I233" s="22"/>
      <c r="J233" s="15">
        <f>D233+H233-I233</f>
        <v>276054.21594239445</v>
      </c>
      <c r="K233" s="52">
        <f>(0.7*B233)</f>
        <v>187609.66132007391</v>
      </c>
      <c r="L233" s="64">
        <f>E233*50/B233</f>
        <v>0.01</v>
      </c>
      <c r="M233" s="51"/>
      <c r="N233" s="54"/>
      <c r="O233" s="21">
        <f>IF(D233&gt;B233,D233*0.013,0)</f>
        <v>3588.7048072511279</v>
      </c>
      <c r="P233" s="19"/>
      <c r="Q233" s="15">
        <f>Q231+C233+H231</f>
        <v>405447.19402757502</v>
      </c>
      <c r="R233" s="28">
        <f>(Q233-(B158+SUM(H158:H231)))/(B158+SUM(H158:H231))</f>
        <v>4.1890569850401169</v>
      </c>
      <c r="S233" s="28">
        <f>D233/B233-1</f>
        <v>3.0000000000000027E-2</v>
      </c>
    </row>
    <row r="234" spans="1:19">
      <c r="A234" s="1">
        <f>A233+7</f>
        <v>45907</v>
      </c>
      <c r="B234" s="18">
        <f>D233+H233-O233</f>
        <v>272465.51113514334</v>
      </c>
      <c r="C234" s="48">
        <f>(B234*required_return)</f>
        <v>8173.9653340543</v>
      </c>
      <c r="D234" s="19">
        <f>B234+C234</f>
        <v>280639.47646919766</v>
      </c>
      <c r="E234" s="15">
        <f>B234/5000</f>
        <v>54.493102227028672</v>
      </c>
      <c r="F234" s="15">
        <f>E234</f>
        <v>54.493102227028672</v>
      </c>
      <c r="G234" s="61">
        <f t="shared" ref="G234:G236" si="138">(D234-B234)/F234</f>
        <v>150.00000000000026</v>
      </c>
      <c r="H234" s="22"/>
      <c r="I234" s="22"/>
      <c r="J234" s="19">
        <f>D234+H234-I234</f>
        <v>280639.47646919766</v>
      </c>
      <c r="K234" s="52">
        <f>(0.7*B234)</f>
        <v>190725.85779460034</v>
      </c>
      <c r="L234" s="64">
        <f>E234*50/B234</f>
        <v>1.0000000000000002E-2</v>
      </c>
      <c r="M234" s="51"/>
      <c r="N234" s="54"/>
      <c r="O234" s="21">
        <f>IF(D234&gt;B234,D234*0.013,0)</f>
        <v>3648.3131940995695</v>
      </c>
      <c r="P234" s="19"/>
      <c r="Q234" s="15">
        <f>Q233+C234+H233</f>
        <v>413621.15936162934</v>
      </c>
      <c r="R234" s="28">
        <f>(Q234-(B158+SUM(H158:H233)))/(B158+SUM(H158:H233))</f>
        <v>4.2936702923633527</v>
      </c>
      <c r="S234" s="28">
        <f t="shared" ref="S234:S236" si="139">D234/B234-1</f>
        <v>3.0000000000000027E-2</v>
      </c>
    </row>
    <row r="235" spans="1:19">
      <c r="A235" s="1">
        <f>A234+7</f>
        <v>45914</v>
      </c>
      <c r="B235" s="18">
        <f>D234+H234-O234</f>
        <v>276991.16327509808</v>
      </c>
      <c r="C235" s="48">
        <f>(B235*required_return)</f>
        <v>8309.734898252942</v>
      </c>
      <c r="D235" s="19">
        <f>B235+C235</f>
        <v>285300.89817335102</v>
      </c>
      <c r="E235" s="15">
        <f>B235/5000</f>
        <v>55.398232655019619</v>
      </c>
      <c r="F235" s="15">
        <f>E235</f>
        <v>55.398232655019619</v>
      </c>
      <c r="G235" s="61">
        <f t="shared" si="138"/>
        <v>149.99999999999989</v>
      </c>
      <c r="H235" s="22"/>
      <c r="I235" s="22"/>
      <c r="J235" s="19">
        <f>D235+H235-I235</f>
        <v>285300.89817335102</v>
      </c>
      <c r="K235" s="52">
        <f>(0.7*B235)</f>
        <v>193893.81429256866</v>
      </c>
      <c r="L235" s="64">
        <f t="shared" ref="L235:L236" si="140">E235*50/B235</f>
        <v>0.01</v>
      </c>
      <c r="M235" s="51"/>
      <c r="N235" s="54"/>
      <c r="O235" s="21">
        <f>IF(D235&gt;B235,D235*0.013,0)</f>
        <v>3708.9116762535632</v>
      </c>
      <c r="P235" s="19"/>
      <c r="Q235" s="15">
        <f>Q234+C235+H234</f>
        <v>421930.89425988228</v>
      </c>
      <c r="R235" s="28">
        <f>(Q235-(B158+SUM(H158:H234)))/(B158+SUM(H158:H234))</f>
        <v>4.4000212267212273</v>
      </c>
      <c r="S235" s="28">
        <f t="shared" si="139"/>
        <v>3.0000000000000027E-2</v>
      </c>
    </row>
    <row r="236" spans="1:19" ht="15" thickBot="1">
      <c r="A236" s="6">
        <f>A235+7</f>
        <v>45921</v>
      </c>
      <c r="B236" s="18">
        <f>D235+H235-O235</f>
        <v>281591.98649709747</v>
      </c>
      <c r="C236" s="48">
        <f>(B236*required_return)</f>
        <v>8447.7595949129245</v>
      </c>
      <c r="D236" s="19">
        <f>B236+C236</f>
        <v>290039.74609201041</v>
      </c>
      <c r="E236" s="15">
        <f>B236/5000</f>
        <v>56.318397299419495</v>
      </c>
      <c r="F236" s="15">
        <f>E236</f>
        <v>56.318397299419495</v>
      </c>
      <c r="G236" s="61">
        <f t="shared" si="138"/>
        <v>150.00000000000014</v>
      </c>
      <c r="H236" s="24"/>
      <c r="I236" s="24"/>
      <c r="J236" s="19">
        <f>D236+H236-I236</f>
        <v>290039.74609201041</v>
      </c>
      <c r="K236" s="52">
        <f>(0.7*B236)</f>
        <v>197114.39054796821</v>
      </c>
      <c r="L236" s="64">
        <f t="shared" si="140"/>
        <v>0.01</v>
      </c>
      <c r="M236" s="51"/>
      <c r="N236" s="55"/>
      <c r="O236" s="21">
        <f>IF(D236&gt;B236,D236*0.013,0)</f>
        <v>3770.5166991961351</v>
      </c>
      <c r="P236" s="19">
        <f>P231+SUM(O233:O236)</f>
        <v>144109.42446198108</v>
      </c>
      <c r="Q236" s="15">
        <f>Q235+C236+H235</f>
        <v>430378.65385479521</v>
      </c>
      <c r="R236" s="28">
        <f>(Q236-(B158+SUM(H158:H235)))/(B158+SUM(H158:H235))</f>
        <v>4.5081386500987861</v>
      </c>
      <c r="S236" s="28">
        <f t="shared" si="139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5"/>
      <c r="L237" s="4"/>
      <c r="M237" s="4"/>
      <c r="N237" s="4"/>
      <c r="O237" s="4"/>
      <c r="P237" s="4"/>
      <c r="Q237" s="4"/>
      <c r="R237" s="29"/>
      <c r="S237" s="29"/>
    </row>
    <row r="238" spans="1:19">
      <c r="A238" s="1">
        <f>A236+7</f>
        <v>45928</v>
      </c>
      <c r="B238" s="18">
        <f>D236+H236-O236</f>
        <v>286269.22939281428</v>
      </c>
      <c r="C238" s="48">
        <f>(B238*required_return)</f>
        <v>8588.0768817844273</v>
      </c>
      <c r="D238" s="15">
        <f>B238+C238</f>
        <v>294857.3062745987</v>
      </c>
      <c r="E238" s="15">
        <f>B238/5000</f>
        <v>57.253845878562856</v>
      </c>
      <c r="F238" s="15">
        <f>E238</f>
        <v>57.253845878562856</v>
      </c>
      <c r="G238" s="62">
        <f>(D238-B238)/F238</f>
        <v>149.99999999999989</v>
      </c>
      <c r="H238" s="22"/>
      <c r="I238" s="22"/>
      <c r="J238" s="15">
        <f>D238+H238-I238</f>
        <v>294857.3062745987</v>
      </c>
      <c r="K238" s="52">
        <f>(0.7*B238)</f>
        <v>200388.46057496997</v>
      </c>
      <c r="L238" s="64">
        <f>E238*50/B238</f>
        <v>0.01</v>
      </c>
      <c r="M238" s="51"/>
      <c r="N238" s="54"/>
      <c r="O238" s="21">
        <f>IF(D238&gt;B238,D238*0.013,0)</f>
        <v>3833.1449815697829</v>
      </c>
      <c r="P238" s="19"/>
      <c r="Q238" s="15">
        <f>Q236+C238+H236</f>
        <v>438966.73073657963</v>
      </c>
      <c r="R238" s="28">
        <f>(Q238-(B158+SUM(H158:H236)))/(B158+SUM(H158:H236))</f>
        <v>4.6180519038786461</v>
      </c>
      <c r="S238" s="28">
        <f>D238/B238-1</f>
        <v>3.0000000000000027E-2</v>
      </c>
    </row>
    <row r="239" spans="1:19">
      <c r="A239" s="1">
        <f>A238+7</f>
        <v>45935</v>
      </c>
      <c r="B239" s="18">
        <f>D238+H238-O238</f>
        <v>291024.16129302891</v>
      </c>
      <c r="C239" s="48">
        <f>(B239*required_return)</f>
        <v>8730.7248387908676</v>
      </c>
      <c r="D239" s="19">
        <f>B239+C239</f>
        <v>299754.8861318198</v>
      </c>
      <c r="E239" s="15">
        <f>B239/5000</f>
        <v>58.204832258605784</v>
      </c>
      <c r="F239" s="15">
        <f>E239</f>
        <v>58.204832258605784</v>
      </c>
      <c r="G239" s="61">
        <f t="shared" ref="G239:G241" si="141">(D239-B239)/F239</f>
        <v>150.0000000000004</v>
      </c>
      <c r="H239" s="22"/>
      <c r="I239" s="22"/>
      <c r="J239" s="19">
        <f>D239+H239-I239</f>
        <v>299754.8861318198</v>
      </c>
      <c r="K239" s="52">
        <f>(0.7*B239)</f>
        <v>203716.91290512023</v>
      </c>
      <c r="L239" s="64">
        <f>E239*50/B239</f>
        <v>0.01</v>
      </c>
      <c r="M239" s="51"/>
      <c r="N239" s="54"/>
      <c r="O239" s="21">
        <f>IF(D239&gt;B239,D239*0.013,0)</f>
        <v>3896.8135197136571</v>
      </c>
      <c r="P239" s="19"/>
      <c r="Q239" s="15">
        <f>Q238+C239+H238</f>
        <v>447697.45557537052</v>
      </c>
      <c r="R239" s="28">
        <f>(Q239-(B158+SUM(H158:H238)))/(B158+SUM(H158:H238))</f>
        <v>4.7297908168037903</v>
      </c>
      <c r="S239" s="28">
        <f t="shared" ref="S239:S241" si="142">D239/B239-1</f>
        <v>3.0000000000000027E-2</v>
      </c>
    </row>
    <row r="240" spans="1:19">
      <c r="A240" s="1">
        <f>A239+7</f>
        <v>45942</v>
      </c>
      <c r="B240" s="18">
        <f>D239+H239-O239</f>
        <v>295858.07261210616</v>
      </c>
      <c r="C240" s="48">
        <f>(B240*required_return)</f>
        <v>8875.7421783631853</v>
      </c>
      <c r="D240" s="19">
        <f>B240+C240</f>
        <v>304733.81479046936</v>
      </c>
      <c r="E240" s="15">
        <f>B240/5000</f>
        <v>59.17161452242123</v>
      </c>
      <c r="F240" s="15">
        <f>E240</f>
        <v>59.17161452242123</v>
      </c>
      <c r="G240" s="61">
        <f t="shared" si="141"/>
        <v>150.00000000000028</v>
      </c>
      <c r="H240" s="22"/>
      <c r="I240" s="22"/>
      <c r="J240" s="19">
        <f>D240+H240-I240</f>
        <v>304733.81479046936</v>
      </c>
      <c r="K240" s="52">
        <f>(0.7*B240)</f>
        <v>207100.65082847429</v>
      </c>
      <c r="L240" s="64">
        <f t="shared" ref="L240:L241" si="143">E240*50/B240</f>
        <v>0.01</v>
      </c>
      <c r="M240" s="51"/>
      <c r="N240" s="54"/>
      <c r="O240" s="21">
        <f>IF(D240&gt;B240,D240*0.013,0)</f>
        <v>3961.5395922761013</v>
      </c>
      <c r="P240" s="19"/>
      <c r="Q240" s="15">
        <f>Q239+C240+H239</f>
        <v>456573.19775373372</v>
      </c>
      <c r="R240" s="28">
        <f>(Q240-(B158+SUM(H158:H239)))/(B158+SUM(H158:H239))</f>
        <v>4.8433857130726201</v>
      </c>
      <c r="S240" s="28">
        <f t="shared" si="142"/>
        <v>3.0000000000000027E-2</v>
      </c>
    </row>
    <row r="241" spans="1:19" ht="15" thickBot="1">
      <c r="A241" s="6">
        <f>A240+7</f>
        <v>45949</v>
      </c>
      <c r="B241" s="18">
        <f>D240+H240-O240</f>
        <v>300772.27519819327</v>
      </c>
      <c r="C241" s="48">
        <f>(B241*required_return)</f>
        <v>9023.1682559457968</v>
      </c>
      <c r="D241" s="19">
        <f>B241+C241</f>
        <v>309795.44345413905</v>
      </c>
      <c r="E241" s="15">
        <f>B241/5000</f>
        <v>60.154455039638655</v>
      </c>
      <c r="F241" s="15">
        <f>E241</f>
        <v>60.154455039638655</v>
      </c>
      <c r="G241" s="61">
        <f t="shared" si="141"/>
        <v>149.99999999999977</v>
      </c>
      <c r="H241" s="24"/>
      <c r="I241" s="24"/>
      <c r="J241" s="19">
        <f>D241+H241-I241</f>
        <v>309795.44345413905</v>
      </c>
      <c r="K241" s="52">
        <f>(0.7*B241)</f>
        <v>210540.59263873528</v>
      </c>
      <c r="L241" s="64">
        <f t="shared" si="143"/>
        <v>0.01</v>
      </c>
      <c r="M241" s="51"/>
      <c r="N241" s="55"/>
      <c r="O241" s="21">
        <f>IF(D241&gt;B241,D241*0.013,0)</f>
        <v>4027.3407649038077</v>
      </c>
      <c r="P241" s="19">
        <f>P236+SUM(O238:O241)</f>
        <v>159828.26332044441</v>
      </c>
      <c r="Q241" s="15">
        <f>Q240+C241+H240</f>
        <v>465596.36600967951</v>
      </c>
      <c r="R241" s="28">
        <f>(Q241-(B158+SUM(H158:H240)))/(B158+SUM(H158:H240))</f>
        <v>4.9588674205684757</v>
      </c>
      <c r="S241" s="28">
        <f t="shared" si="142"/>
        <v>3.0000000000000027E-2</v>
      </c>
    </row>
    <row r="242" spans="1:19" ht="15" thickBot="1">
      <c r="A242" s="2"/>
      <c r="B242" s="3"/>
      <c r="C242" s="13"/>
      <c r="D242" s="4"/>
      <c r="E242" s="4"/>
      <c r="F242" s="4"/>
      <c r="G242" s="4"/>
      <c r="H242" s="4"/>
      <c r="I242" s="4"/>
      <c r="J242" s="4"/>
      <c r="K242" s="5"/>
      <c r="L242" s="4"/>
      <c r="M242" s="4"/>
      <c r="N242" s="4"/>
      <c r="O242" s="4"/>
      <c r="P242" s="4"/>
      <c r="Q242" s="4"/>
      <c r="R242" s="29"/>
      <c r="S242" s="29"/>
    </row>
    <row r="243" spans="1:19">
      <c r="A243" s="1">
        <f>A241+7</f>
        <v>45956</v>
      </c>
      <c r="B243" s="18">
        <f>D241+H241-O241</f>
        <v>305768.10268923524</v>
      </c>
      <c r="C243" s="48">
        <f>(B243*required_return)</f>
        <v>9173.0430806770564</v>
      </c>
      <c r="D243" s="15">
        <f>B243+C243</f>
        <v>314941.14576991228</v>
      </c>
      <c r="E243" s="15">
        <f>B243/5000</f>
        <v>61.153620537847047</v>
      </c>
      <c r="F243" s="15">
        <f>E243</f>
        <v>61.153620537847047</v>
      </c>
      <c r="G243" s="62">
        <f>(D243-B243)/F243</f>
        <v>149.9999999999998</v>
      </c>
      <c r="H243" s="22"/>
      <c r="I243" s="22"/>
      <c r="J243" s="15">
        <f>D243+H243-I243</f>
        <v>314941.14576991228</v>
      </c>
      <c r="K243" s="52">
        <f>(0.7*B243)</f>
        <v>214037.67188246467</v>
      </c>
      <c r="L243" s="64">
        <f>E243*50/B243</f>
        <v>0.01</v>
      </c>
      <c r="M243" s="51"/>
      <c r="N243" s="54"/>
      <c r="O243" s="21">
        <f>IF(D243&gt;B243,D243*0.013,0)</f>
        <v>4094.2348950088594</v>
      </c>
      <c r="P243" s="19"/>
      <c r="Q243" s="15">
        <f>Q241+C243+H241</f>
        <v>474769.40909035655</v>
      </c>
      <c r="R243" s="28">
        <f>(Q243-(B158+SUM(H158:H241)))/(B158+SUM(H158:H241))</f>
        <v>5.0762672792258368</v>
      </c>
      <c r="S243" s="28">
        <f>D243/B243-1</f>
        <v>3.0000000000000027E-2</v>
      </c>
    </row>
    <row r="244" spans="1:19">
      <c r="A244" s="1">
        <f>A243+7</f>
        <v>45963</v>
      </c>
      <c r="B244" s="18">
        <f>D243+H243-O243</f>
        <v>310846.91087490343</v>
      </c>
      <c r="C244" s="48">
        <f>(B244*required_return)</f>
        <v>9325.4073262471029</v>
      </c>
      <c r="D244" s="19">
        <f>B244+C244</f>
        <v>320172.31820115051</v>
      </c>
      <c r="E244" s="15">
        <f>B244/5000</f>
        <v>62.16938217498069</v>
      </c>
      <c r="F244" s="15">
        <f>E244</f>
        <v>62.16938217498069</v>
      </c>
      <c r="G244" s="61">
        <f t="shared" ref="G244:G246" si="144">(D244-B244)/F244</f>
        <v>149.99999999999957</v>
      </c>
      <c r="H244" s="22"/>
      <c r="I244" s="22"/>
      <c r="J244" s="19">
        <f>D244+H244-I244</f>
        <v>320172.31820115051</v>
      </c>
      <c r="K244" s="52">
        <f>(0.7*B244)</f>
        <v>217592.8376124324</v>
      </c>
      <c r="L244" s="64">
        <f>E244*50/B244</f>
        <v>0.01</v>
      </c>
      <c r="M244" s="51"/>
      <c r="N244" s="54"/>
      <c r="O244" s="21">
        <f>IF(D244&gt;B244,D244*0.013,0)</f>
        <v>4162.2401366149561</v>
      </c>
      <c r="P244" s="19"/>
      <c r="Q244" s="15">
        <f>Q243+C244+H243</f>
        <v>484094.81641660363</v>
      </c>
      <c r="R244" s="28">
        <f>(Q244-(B158+SUM(H158:H243)))/(B158+SUM(H158:H243))</f>
        <v>5.1956171495354972</v>
      </c>
      <c r="S244" s="28">
        <f t="shared" ref="S244:S246" si="145">D244/B244-1</f>
        <v>3.0000000000000027E-2</v>
      </c>
    </row>
    <row r="245" spans="1:19">
      <c r="A245" s="1">
        <f>A244+7</f>
        <v>45970</v>
      </c>
      <c r="B245" s="18">
        <f>D244+H244-O244</f>
        <v>316010.07806453557</v>
      </c>
      <c r="C245" s="48">
        <f>(B245*required_return)</f>
        <v>9480.302341936067</v>
      </c>
      <c r="D245" s="19">
        <f>B245+C245</f>
        <v>325490.38040647161</v>
      </c>
      <c r="E245" s="15">
        <f>B245/5000</f>
        <v>63.202015612907111</v>
      </c>
      <c r="F245" s="15">
        <f>E245</f>
        <v>63.202015612907111</v>
      </c>
      <c r="G245" s="61">
        <f t="shared" si="144"/>
        <v>149.99999999999957</v>
      </c>
      <c r="H245" s="22"/>
      <c r="I245" s="22"/>
      <c r="J245" s="19">
        <f>D245+H245-I245</f>
        <v>325490.38040647161</v>
      </c>
      <c r="K245" s="52">
        <f>(0.7*B245)</f>
        <v>221207.05464517488</v>
      </c>
      <c r="L245" s="64">
        <f t="shared" ref="L245:L246" si="146">E245*50/B245</f>
        <v>9.9999999999999985E-3</v>
      </c>
      <c r="M245" s="51"/>
      <c r="N245" s="54"/>
      <c r="O245" s="21">
        <f>IF(D245&gt;B245,D245*0.013,0)</f>
        <v>4231.3749452841312</v>
      </c>
      <c r="P245" s="19"/>
      <c r="Q245" s="15">
        <f>Q244+C245+H244</f>
        <v>493575.11875853967</v>
      </c>
      <c r="R245" s="28">
        <f>(Q245-(B158+SUM(H158:H244)))/(B158+SUM(H158:H244))</f>
        <v>5.3169494211910004</v>
      </c>
      <c r="S245" s="28">
        <f t="shared" si="145"/>
        <v>2.9999999999999805E-2</v>
      </c>
    </row>
    <row r="246" spans="1:19" ht="15" thickBot="1">
      <c r="A246" s="6">
        <f>A245+7</f>
        <v>45977</v>
      </c>
      <c r="B246" s="18">
        <f>D245+H245-O245</f>
        <v>321259.00546118745</v>
      </c>
      <c r="C246" s="48">
        <f>(B246*required_return)</f>
        <v>9637.770163835623</v>
      </c>
      <c r="D246" s="19">
        <f>B246+C246</f>
        <v>330896.77562502306</v>
      </c>
      <c r="E246" s="15">
        <f>B246/5000</f>
        <v>64.251801092237486</v>
      </c>
      <c r="F246" s="15">
        <f>E246</f>
        <v>64.251801092237486</v>
      </c>
      <c r="G246" s="61">
        <f t="shared" si="144"/>
        <v>149.99999999999977</v>
      </c>
      <c r="H246" s="24"/>
      <c r="I246" s="24"/>
      <c r="J246" s="19">
        <f>D246+H246-I246</f>
        <v>330896.77562502306</v>
      </c>
      <c r="K246" s="52">
        <f>(0.7*B246)</f>
        <v>224881.30382283119</v>
      </c>
      <c r="L246" s="64">
        <f t="shared" si="146"/>
        <v>9.9999999999999985E-3</v>
      </c>
      <c r="M246" s="51"/>
      <c r="N246" s="55"/>
      <c r="O246" s="21">
        <f>IF(D246&gt;B246,D246*0.013,0)</f>
        <v>4301.6580831252995</v>
      </c>
      <c r="P246" s="19">
        <f>P241+SUM(O243:O246)</f>
        <v>176617.77138047764</v>
      </c>
      <c r="Q246" s="15">
        <f>Q245+C246+H245</f>
        <v>503212.88892237528</v>
      </c>
      <c r="R246" s="28">
        <f>(Q246-(B158+SUM(H158:H245)))/(B158+SUM(H158:H245))</f>
        <v>5.4402970218787026</v>
      </c>
      <c r="S246" s="28">
        <f t="shared" si="145"/>
        <v>3.0000000000000027E-2</v>
      </c>
    </row>
    <row r="247" spans="1:19" ht="15" thickBot="1">
      <c r="A247" s="2"/>
      <c r="B247" s="3"/>
      <c r="C247" s="13"/>
      <c r="D247" s="4"/>
      <c r="E247" s="4"/>
      <c r="F247" s="4"/>
      <c r="G247" s="4"/>
      <c r="H247" s="4"/>
      <c r="I247" s="4"/>
      <c r="J247" s="4"/>
      <c r="K247" s="5"/>
      <c r="L247" s="4"/>
      <c r="M247" s="4"/>
      <c r="N247" s="4"/>
      <c r="O247" s="4"/>
      <c r="P247" s="4"/>
      <c r="Q247" s="4"/>
      <c r="R247" s="29"/>
      <c r="S247" s="29"/>
    </row>
    <row r="248" spans="1:19">
      <c r="A248" s="1">
        <f>A246+7</f>
        <v>45984</v>
      </c>
      <c r="B248" s="18">
        <f>D246+H246-O246</f>
        <v>326595.11754189775</v>
      </c>
      <c r="C248" s="48">
        <f>(B248*required_return)</f>
        <v>9797.853526256933</v>
      </c>
      <c r="D248" s="15">
        <f>B248+C248</f>
        <v>336392.97106815467</v>
      </c>
      <c r="E248" s="15">
        <f>B248/5000</f>
        <v>65.319023508379544</v>
      </c>
      <c r="F248" s="15">
        <f>E248</f>
        <v>65.319023508379544</v>
      </c>
      <c r="G248" s="62">
        <f>(D248-B248)/F248</f>
        <v>149.99999999999983</v>
      </c>
      <c r="H248" s="22"/>
      <c r="I248" s="22"/>
      <c r="J248" s="15">
        <f>D248+H248-I248</f>
        <v>336392.97106815467</v>
      </c>
      <c r="K248" s="52">
        <f>(0.7*B248)</f>
        <v>228616.5822793284</v>
      </c>
      <c r="L248" s="64">
        <f>E248*50/B248</f>
        <v>9.9999999999999985E-3</v>
      </c>
      <c r="M248" s="51"/>
      <c r="N248" s="54"/>
      <c r="O248" s="21">
        <f>IF(D248&gt;B248,D248*0.013,0)</f>
        <v>4373.1086238860107</v>
      </c>
      <c r="P248" s="19"/>
      <c r="Q248" s="15">
        <f>Q246+C248+H246</f>
        <v>513010.7424486322</v>
      </c>
      <c r="R248" s="28">
        <f>(Q248-(B158+SUM(H158:H246)))/(B158+SUM(H158:H246))</f>
        <v>5.5656934262138265</v>
      </c>
      <c r="S248" s="28">
        <f>D248/B248-1</f>
        <v>3.0000000000000027E-2</v>
      </c>
    </row>
    <row r="249" spans="1:19">
      <c r="A249" s="1">
        <f>A248+7</f>
        <v>45991</v>
      </c>
      <c r="B249" s="18">
        <f>D248+H248-O248</f>
        <v>332019.86244426866</v>
      </c>
      <c r="C249" s="48">
        <f>(B249*required_return)</f>
        <v>9960.5958733280586</v>
      </c>
      <c r="D249" s="19">
        <f>B249+C249</f>
        <v>341980.4583175967</v>
      </c>
      <c r="E249" s="15">
        <f>B249/5000</f>
        <v>66.403972488853725</v>
      </c>
      <c r="F249" s="15">
        <f>E249</f>
        <v>66.403972488853725</v>
      </c>
      <c r="G249" s="61">
        <f t="shared" ref="G249:G251" si="147">(D249-B249)/F249</f>
        <v>149.99999999999974</v>
      </c>
      <c r="H249" s="22"/>
      <c r="I249" s="22"/>
      <c r="J249" s="19">
        <f>D249+H249-I249</f>
        <v>341980.4583175967</v>
      </c>
      <c r="K249" s="52">
        <f>(0.7*B249)</f>
        <v>232413.90371098803</v>
      </c>
      <c r="L249" s="64">
        <f>E249*50/B249</f>
        <v>9.9999999999999985E-3</v>
      </c>
      <c r="M249" s="51"/>
      <c r="N249" s="54"/>
      <c r="O249" s="21">
        <f>IF(D249&gt;B249,D249*0.013,0)</f>
        <v>4445.7459581287567</v>
      </c>
      <c r="P249" s="19"/>
      <c r="Q249" s="15">
        <f>Q248+C249+H248</f>
        <v>522971.33832196024</v>
      </c>
      <c r="R249" s="28">
        <f>(Q249-(B158+SUM(H158:H248)))/(B158+SUM(H158:H248))</f>
        <v>5.6931726648249574</v>
      </c>
      <c r="S249" s="28">
        <f t="shared" ref="S249:S251" si="148">D249/B249-1</f>
        <v>3.0000000000000027E-2</v>
      </c>
    </row>
    <row r="250" spans="1:19">
      <c r="A250" s="1">
        <f>A249+7</f>
        <v>45998</v>
      </c>
      <c r="B250" s="18">
        <f>D249+H249-O249</f>
        <v>337534.71235946793</v>
      </c>
      <c r="C250" s="48">
        <f>(B250*required_return)</f>
        <v>10126.041370784038</v>
      </c>
      <c r="D250" s="19">
        <f>B250+C250</f>
        <v>347660.75373025198</v>
      </c>
      <c r="E250" s="15">
        <f>B250/5000</f>
        <v>67.506942471893581</v>
      </c>
      <c r="F250" s="15">
        <f>E250</f>
        <v>67.506942471893581</v>
      </c>
      <c r="G250" s="61">
        <f t="shared" si="147"/>
        <v>150.00000000000017</v>
      </c>
      <c r="H250" s="22"/>
      <c r="I250" s="22"/>
      <c r="J250" s="19">
        <f>D250+H250-I250</f>
        <v>347660.75373025198</v>
      </c>
      <c r="K250" s="52">
        <f>(0.7*B250)</f>
        <v>236274.29865162753</v>
      </c>
      <c r="L250" s="64">
        <f t="shared" ref="L250:L251" si="149">E250*50/B250</f>
        <v>9.9999999999999985E-3</v>
      </c>
      <c r="M250" s="51"/>
      <c r="N250" s="54"/>
      <c r="O250" s="21">
        <f>IF(D250&gt;B250,D250*0.013,0)</f>
        <v>4519.5897984932753</v>
      </c>
      <c r="P250" s="19"/>
      <c r="Q250" s="15">
        <f>Q249+C250+H249</f>
        <v>533097.37969274423</v>
      </c>
      <c r="R250" s="28">
        <f>(Q250-(B158+SUM(H158:H249)))/(B158+SUM(H158:H249))</f>
        <v>5.8227693335894184</v>
      </c>
      <c r="S250" s="28">
        <f t="shared" si="148"/>
        <v>3.0000000000000027E-2</v>
      </c>
    </row>
    <row r="251" spans="1:19" ht="15" thickBot="1">
      <c r="A251" s="6">
        <f>A250+7</f>
        <v>46005</v>
      </c>
      <c r="B251" s="18">
        <f>D250+H250-O250</f>
        <v>343141.16393175873</v>
      </c>
      <c r="C251" s="48">
        <f>(B251*required_return)</f>
        <v>10294.234917952761</v>
      </c>
      <c r="D251" s="19">
        <f>B251+C251</f>
        <v>353435.39884971146</v>
      </c>
      <c r="E251" s="15">
        <f>B251/5000</f>
        <v>68.628232786351745</v>
      </c>
      <c r="F251" s="15">
        <f>E251</f>
        <v>68.628232786351745</v>
      </c>
      <c r="G251" s="61">
        <f t="shared" si="147"/>
        <v>149.99999999999963</v>
      </c>
      <c r="H251" s="24"/>
      <c r="I251" s="24"/>
      <c r="J251" s="19">
        <f>D251+H251-I251</f>
        <v>353435.39884971146</v>
      </c>
      <c r="K251" s="52">
        <f>(0.7*B251)</f>
        <v>240198.81475223109</v>
      </c>
      <c r="L251" s="64">
        <f t="shared" si="149"/>
        <v>0.01</v>
      </c>
      <c r="M251" s="51"/>
      <c r="N251" s="55"/>
      <c r="O251" s="21">
        <f>IF(D251&gt;B251,D251*0.013,0)</f>
        <v>4594.6601850462484</v>
      </c>
      <c r="P251" s="19">
        <f>P246+SUM(O248:O251)</f>
        <v>194550.87594603194</v>
      </c>
      <c r="Q251" s="15">
        <f>Q250+C251+H250</f>
        <v>543391.61461069703</v>
      </c>
      <c r="R251" s="28">
        <f>(Q251-(B158+SUM(H158:H250)))/(B158+SUM(H158:H250))</f>
        <v>5.9545186030220583</v>
      </c>
      <c r="S251" s="28">
        <f t="shared" si="148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5"/>
      <c r="L252" s="4"/>
      <c r="M252" s="4"/>
      <c r="N252" s="4"/>
      <c r="O252" s="4"/>
      <c r="P252" s="4"/>
      <c r="Q252" s="4"/>
      <c r="R252" s="29"/>
      <c r="S252" s="29"/>
    </row>
    <row r="253" spans="1:19">
      <c r="A253" s="1">
        <f>A251+7</f>
        <v>46012</v>
      </c>
      <c r="B253" s="18">
        <f>D251+H251-O251</f>
        <v>348840.7386646652</v>
      </c>
      <c r="C253" s="48">
        <f>(B253*required_return)</f>
        <v>10465.222159939956</v>
      </c>
      <c r="D253" s="15">
        <f>B253+C253</f>
        <v>359305.96082460514</v>
      </c>
      <c r="E253" s="15">
        <f>B253/5000</f>
        <v>69.768147732933045</v>
      </c>
      <c r="F253" s="15">
        <f>E253</f>
        <v>69.768147732933045</v>
      </c>
      <c r="G253" s="62">
        <f>(D253-B253)/F253</f>
        <v>149.99999999999969</v>
      </c>
      <c r="H253" s="22"/>
      <c r="I253" s="22"/>
      <c r="J253" s="15">
        <f>D253+H253-I253</f>
        <v>359305.96082460514</v>
      </c>
      <c r="K253" s="52">
        <f>(0.7*B253)</f>
        <v>244188.51706526562</v>
      </c>
      <c r="L253" s="64">
        <f>E253*50/B253</f>
        <v>1.0000000000000002E-2</v>
      </c>
      <c r="M253" s="51"/>
      <c r="N253" s="54"/>
      <c r="O253" s="21">
        <f>IF(D253&gt;B253,D253*0.013,0)</f>
        <v>4670.9774907198662</v>
      </c>
      <c r="P253" s="19"/>
      <c r="Q253" s="15">
        <f>Q251+C253+H251</f>
        <v>553856.83677063696</v>
      </c>
      <c r="R253" s="28">
        <f>(Q253-(B158+SUM(H158:H251)))/(B158+SUM(H158:H251))</f>
        <v>6.0884562278199743</v>
      </c>
      <c r="S253" s="28">
        <f>D253/B253-1</f>
        <v>3.0000000000000027E-2</v>
      </c>
    </row>
    <row r="254" spans="1:19">
      <c r="A254" s="1">
        <f>A253+7</f>
        <v>46019</v>
      </c>
      <c r="B254" s="18">
        <f>D253+H253-O253</f>
        <v>354634.98333388526</v>
      </c>
      <c r="C254" s="48">
        <f>(B254*required_return)</f>
        <v>10639.049500016557</v>
      </c>
      <c r="D254" s="19">
        <f>B254+C254</f>
        <v>365274.03283390182</v>
      </c>
      <c r="E254" s="15">
        <f>B254/5000</f>
        <v>70.926996666777057</v>
      </c>
      <c r="F254" s="15">
        <f>E254</f>
        <v>70.926996666777057</v>
      </c>
      <c r="G254" s="61">
        <f t="shared" ref="G254:G256" si="150">(D254-B254)/F254</f>
        <v>149.99999999999994</v>
      </c>
      <c r="H254" s="22"/>
      <c r="I254" s="22"/>
      <c r="J254" s="19">
        <f>D254+H254-I254</f>
        <v>365274.03283390182</v>
      </c>
      <c r="K254" s="52">
        <f>(0.7*B254)</f>
        <v>248244.48833371967</v>
      </c>
      <c r="L254" s="64">
        <f>E254*50/B254</f>
        <v>0.01</v>
      </c>
      <c r="M254" s="51"/>
      <c r="N254" s="54"/>
      <c r="O254" s="21">
        <f>IF(D254&gt;B254,D254*0.013,0)</f>
        <v>4748.5624268407237</v>
      </c>
      <c r="P254" s="19"/>
      <c r="Q254" s="15">
        <f>Q253+C254+H253</f>
        <v>564495.88627065357</v>
      </c>
      <c r="R254" s="28">
        <f>(Q254-(B158+SUM(H158:H253)))/(B158+SUM(H158:H253))</f>
        <v>6.2246185565657832</v>
      </c>
      <c r="S254" s="28">
        <f t="shared" ref="S254:S256" si="151">D254/B254-1</f>
        <v>3.0000000000000027E-2</v>
      </c>
    </row>
    <row r="255" spans="1:19">
      <c r="A255" s="1">
        <f>A254+7</f>
        <v>46026</v>
      </c>
      <c r="B255" s="18">
        <f>D254+H254-O254</f>
        <v>360525.4704070611</v>
      </c>
      <c r="C255" s="48">
        <f>(B255*required_return)</f>
        <v>10815.764112211833</v>
      </c>
      <c r="D255" s="19">
        <f>B255+C255</f>
        <v>371341.23451927293</v>
      </c>
      <c r="E255" s="15">
        <f>B255/5000</f>
        <v>72.105094081412219</v>
      </c>
      <c r="F255" s="15">
        <f>E255</f>
        <v>72.105094081412219</v>
      </c>
      <c r="G255" s="61">
        <f t="shared" si="150"/>
        <v>149.99999999999986</v>
      </c>
      <c r="H255" s="22"/>
      <c r="I255" s="22"/>
      <c r="J255" s="19">
        <f>D255+H255-I255</f>
        <v>371341.23451927293</v>
      </c>
      <c r="K255" s="52">
        <f>(0.7*B255)</f>
        <v>252367.82928494277</v>
      </c>
      <c r="L255" s="64">
        <f t="shared" ref="L255:L256" si="152">E255*50/B255</f>
        <v>0.01</v>
      </c>
      <c r="M255" s="51"/>
      <c r="N255" s="54"/>
      <c r="O255" s="21">
        <f>IF(D255&gt;B255,D255*0.013,0)</f>
        <v>4827.4360487505483</v>
      </c>
      <c r="P255" s="19"/>
      <c r="Q255" s="15">
        <f>Q254+C255+H254</f>
        <v>575311.65038286545</v>
      </c>
      <c r="R255" s="28">
        <f>(Q255-(B158+SUM(H158:H254)))/(B158+SUM(H158:H254))</f>
        <v>6.3630425415920611</v>
      </c>
      <c r="S255" s="28">
        <f t="shared" si="151"/>
        <v>3.0000000000000027E-2</v>
      </c>
    </row>
    <row r="256" spans="1:19" ht="15" thickBot="1">
      <c r="A256" s="6">
        <f>A255+7</f>
        <v>46033</v>
      </c>
      <c r="B256" s="18">
        <f>D255+H255-O255</f>
        <v>366513.79847052239</v>
      </c>
      <c r="C256" s="48">
        <f>(B256*required_return)</f>
        <v>10995.413954115671</v>
      </c>
      <c r="D256" s="19">
        <f>B256+C256</f>
        <v>377509.21242463804</v>
      </c>
      <c r="E256" s="15">
        <f>B256/5000</f>
        <v>73.302759694104481</v>
      </c>
      <c r="F256" s="15">
        <f>E256</f>
        <v>73.302759694104481</v>
      </c>
      <c r="G256" s="61">
        <f t="shared" si="150"/>
        <v>149.99999999999966</v>
      </c>
      <c r="H256" s="24"/>
      <c r="I256" s="24"/>
      <c r="J256" s="19">
        <f>D256+H256-I256</f>
        <v>377509.21242463804</v>
      </c>
      <c r="K256" s="52">
        <f>(0.7*B256)</f>
        <v>256559.65892936566</v>
      </c>
      <c r="L256" s="64">
        <f t="shared" si="152"/>
        <v>0.01</v>
      </c>
      <c r="M256" s="51"/>
      <c r="N256" s="55"/>
      <c r="O256" s="21">
        <f>IF(D256&gt;B256,D256*0.013,0)</f>
        <v>4907.6197615202946</v>
      </c>
      <c r="P256" s="19">
        <f>P251+SUM(O253:O256)</f>
        <v>213705.47167386336</v>
      </c>
      <c r="Q256" s="15">
        <f>Q255+C256+H255</f>
        <v>586307.06433698116</v>
      </c>
      <c r="R256" s="28">
        <f>(Q256-(B158+SUM(H158:H255)))/(B158+SUM(H158:H255))</f>
        <v>6.5037657490096246</v>
      </c>
      <c r="S256" s="28">
        <f t="shared" si="151"/>
        <v>3.0000000000000027E-2</v>
      </c>
    </row>
    <row r="257" spans="1:19" ht="15" thickBot="1">
      <c r="A257" s="2"/>
      <c r="B257" s="3"/>
      <c r="C257" s="13"/>
      <c r="D257" s="4"/>
      <c r="E257" s="4"/>
      <c r="F257" s="4"/>
      <c r="G257" s="4"/>
      <c r="H257" s="4"/>
      <c r="I257" s="4"/>
      <c r="J257" s="4"/>
      <c r="K257" s="5"/>
      <c r="L257" s="4"/>
      <c r="M257" s="4"/>
      <c r="N257" s="4"/>
      <c r="O257" s="4"/>
      <c r="P257" s="4"/>
      <c r="Q257" s="4"/>
      <c r="R257" s="29"/>
      <c r="S257" s="29"/>
    </row>
    <row r="258" spans="1:19">
      <c r="A258" s="1">
        <f>A256+7</f>
        <v>46040</v>
      </c>
      <c r="B258" s="18">
        <f>D256+H256-O256</f>
        <v>372601.59266311774</v>
      </c>
      <c r="C258" s="48">
        <f>(B258*required_return)</f>
        <v>11178.047779893532</v>
      </c>
      <c r="D258" s="15">
        <f>B258+C258</f>
        <v>383779.6404430113</v>
      </c>
      <c r="E258" s="15">
        <f>B258/5000</f>
        <v>74.520318532623548</v>
      </c>
      <c r="F258" s="15">
        <f>E258</f>
        <v>74.520318532623548</v>
      </c>
      <c r="G258" s="62">
        <f>(D258-B258)/F258</f>
        <v>150.00000000000037</v>
      </c>
      <c r="H258" s="22"/>
      <c r="I258" s="22"/>
      <c r="J258" s="15">
        <f>D258+H258-I258</f>
        <v>383779.6404430113</v>
      </c>
      <c r="K258" s="52">
        <f>(0.7*B258)</f>
        <v>260821.1148641824</v>
      </c>
      <c r="L258" s="64">
        <f>E258*50/B258</f>
        <v>0.01</v>
      </c>
      <c r="M258" s="51"/>
      <c r="N258" s="20"/>
      <c r="O258" s="21">
        <f>IF(D258&gt;B258,D258*0.013,0)</f>
        <v>4989.1353257591463</v>
      </c>
      <c r="P258" s="19"/>
      <c r="Q258" s="15">
        <f>Q256+C258+H256</f>
        <v>597485.11211687466</v>
      </c>
      <c r="R258" s="28">
        <f>(Q258-(B158+SUM(H158:H256)))/(B158+SUM(H158:H256))</f>
        <v>6.6468263689023939</v>
      </c>
      <c r="S258" s="28">
        <f>D258/B258-1</f>
        <v>3.0000000000000027E-2</v>
      </c>
    </row>
    <row r="259" spans="1:19">
      <c r="A259" s="1">
        <f>A258+7</f>
        <v>46047</v>
      </c>
      <c r="B259" s="18">
        <f>D258+H258-O258</f>
        <v>378790.50511725218</v>
      </c>
      <c r="C259" s="48">
        <f>(B259*required_return)</f>
        <v>11363.715153517565</v>
      </c>
      <c r="D259" s="19">
        <f>B259+C259</f>
        <v>390154.22027076973</v>
      </c>
      <c r="E259" s="15">
        <f>B259/5000</f>
        <v>75.758101023450436</v>
      </c>
      <c r="F259" s="15">
        <f>E259</f>
        <v>75.758101023450436</v>
      </c>
      <c r="G259" s="61">
        <f t="shared" ref="G259:G261" si="153">(D259-B259)/F259</f>
        <v>149.9999999999998</v>
      </c>
      <c r="H259" s="22"/>
      <c r="I259" s="22"/>
      <c r="J259" s="19">
        <f>D259+H259-I259</f>
        <v>390154.22027076973</v>
      </c>
      <c r="K259" s="52">
        <f>(0.7*B259)</f>
        <v>265153.3535820765</v>
      </c>
      <c r="L259" s="64">
        <f>E259*50/B259</f>
        <v>0.01</v>
      </c>
      <c r="M259" s="51"/>
      <c r="N259" s="20"/>
      <c r="O259" s="21">
        <f>IF(D259&gt;B259,D259*0.013,0)</f>
        <v>5072.0048635200064</v>
      </c>
      <c r="P259" s="19"/>
      <c r="Q259" s="15">
        <f>Q258+C259+H258</f>
        <v>608848.82727039221</v>
      </c>
      <c r="R259" s="28">
        <f>(Q259-(B158+SUM(H158:H258)))/(B158+SUM(H158:H258))</f>
        <v>6.7922632256915803</v>
      </c>
      <c r="S259" s="28">
        <f t="shared" ref="S259:S261" si="154">D259/B259-1</f>
        <v>3.0000000000000027E-2</v>
      </c>
    </row>
    <row r="260" spans="1:19">
      <c r="A260" s="1">
        <f>A259+7</f>
        <v>46054</v>
      </c>
      <c r="B260" s="18">
        <f>D259+H259-O259</f>
        <v>385082.21540724975</v>
      </c>
      <c r="C260" s="48">
        <f>(B260*required_return)</f>
        <v>11552.466462217491</v>
      </c>
      <c r="D260" s="19">
        <f>B260+C260</f>
        <v>396634.68186946725</v>
      </c>
      <c r="E260" s="15">
        <f>B260/5000</f>
        <v>77.01644308144995</v>
      </c>
      <c r="F260" s="15">
        <f>E260</f>
        <v>77.01644308144995</v>
      </c>
      <c r="G260" s="61">
        <f t="shared" si="153"/>
        <v>150.00000000000014</v>
      </c>
      <c r="H260" s="22"/>
      <c r="I260" s="22"/>
      <c r="J260" s="19">
        <f>D260+H260-I260</f>
        <v>396634.68186946725</v>
      </c>
      <c r="K260" s="52">
        <f>(0.7*B260)</f>
        <v>269557.55078507483</v>
      </c>
      <c r="L260" s="64">
        <f t="shared" ref="L260:L261" si="155">E260*50/B260</f>
        <v>0.01</v>
      </c>
      <c r="M260" s="51"/>
      <c r="N260" s="20"/>
      <c r="O260" s="21">
        <f>IF(D260&gt;B260,D260*0.013,0)</f>
        <v>5156.2508643030742</v>
      </c>
      <c r="P260" s="19"/>
      <c r="Q260" s="15">
        <f>Q259+C260+H259</f>
        <v>620401.29373260972</v>
      </c>
      <c r="R260" s="28">
        <f>(Q260-(B158+SUM(H158:H259)))/(B158+SUM(H158:H259))</f>
        <v>6.9401157886720375</v>
      </c>
      <c r="S260" s="28">
        <f t="shared" si="154"/>
        <v>3.0000000000000027E-2</v>
      </c>
    </row>
    <row r="261" spans="1:19" ht="15" thickBot="1">
      <c r="A261" s="1">
        <f>A260+7</f>
        <v>46061</v>
      </c>
      <c r="B261" s="18">
        <f>D260+H260-O260</f>
        <v>391478.43100516417</v>
      </c>
      <c r="C261" s="48">
        <f>(B261*required_return)</f>
        <v>11744.352930154924</v>
      </c>
      <c r="D261" s="19">
        <f>B261+C261</f>
        <v>403222.78393531911</v>
      </c>
      <c r="E261" s="15">
        <f>B261/5000</f>
        <v>78.295686201032836</v>
      </c>
      <c r="F261" s="15">
        <f>E261</f>
        <v>78.295686201032836</v>
      </c>
      <c r="G261" s="61">
        <f t="shared" si="153"/>
        <v>150.00000000000023</v>
      </c>
      <c r="H261" s="22"/>
      <c r="I261" s="22"/>
      <c r="J261" s="19">
        <f>D261+H261-I261</f>
        <v>403222.78393531911</v>
      </c>
      <c r="K261" s="52">
        <f>(0.7*B261)</f>
        <v>274034.90170361492</v>
      </c>
      <c r="L261" s="64">
        <f t="shared" si="155"/>
        <v>0.01</v>
      </c>
      <c r="M261" s="51"/>
      <c r="N261" s="26"/>
      <c r="O261" s="21">
        <f>IF(D261&gt;B261,D261*0.013,0)</f>
        <v>5241.8961911591477</v>
      </c>
      <c r="P261" s="19">
        <f>P256+SUM(O258:O261)</f>
        <v>234164.75891860473</v>
      </c>
      <c r="Q261" s="15">
        <f>Q260+C261+H260</f>
        <v>632145.6466627646</v>
      </c>
      <c r="R261" s="28">
        <f>(Q261-(B158+SUM(H158:H260)))/(B158+SUM(H158:H260))</f>
        <v>7.0904241827235985</v>
      </c>
      <c r="S261" s="28">
        <f t="shared" si="154"/>
        <v>3.0000000000000027E-2</v>
      </c>
    </row>
    <row r="262" spans="1:19" ht="15" thickBot="1">
      <c r="A262" s="2"/>
      <c r="B262" s="3"/>
      <c r="C262" s="13"/>
      <c r="D262" s="4"/>
      <c r="E262" s="4"/>
      <c r="F262" s="4"/>
      <c r="G262" s="4"/>
      <c r="H262" s="4"/>
      <c r="I262" s="4"/>
      <c r="J262" s="4"/>
      <c r="K262" s="5"/>
      <c r="L262" s="4"/>
      <c r="M262" s="4"/>
      <c r="N262" s="4"/>
      <c r="O262" s="4"/>
      <c r="P262" s="4"/>
      <c r="Q262" s="4"/>
      <c r="R262" s="29"/>
      <c r="S262" s="29"/>
    </row>
    <row r="263" spans="1:19">
      <c r="A263" s="1">
        <f>A261+7</f>
        <v>46068</v>
      </c>
      <c r="B263" s="18">
        <f>D261+H261-O261</f>
        <v>397980.88774415996</v>
      </c>
      <c r="C263" s="48">
        <f>(B263*required_return)</f>
        <v>11939.426632324798</v>
      </c>
      <c r="D263" s="15">
        <f>B263+C263</f>
        <v>409920.31437648478</v>
      </c>
      <c r="E263" s="15">
        <f>B263/5000</f>
        <v>79.596177548831989</v>
      </c>
      <c r="F263" s="15">
        <f>E263</f>
        <v>79.596177548831989</v>
      </c>
      <c r="G263" s="62">
        <f>(D263-B263)/F263</f>
        <v>150.00000000000023</v>
      </c>
      <c r="H263" s="22"/>
      <c r="I263" s="22"/>
      <c r="J263" s="15">
        <f>D263+H263-I263</f>
        <v>409920.31437648478</v>
      </c>
      <c r="K263" s="52">
        <f>(0.7*B263)</f>
        <v>278586.62142091198</v>
      </c>
      <c r="L263" s="64">
        <f>E263*50/B263</f>
        <v>0.01</v>
      </c>
      <c r="M263" s="51"/>
      <c r="N263" s="54"/>
      <c r="O263" s="21">
        <f>IF(D263&gt;B263,D263*0.013,0)</f>
        <v>5328.9640868943015</v>
      </c>
      <c r="P263" s="19"/>
      <c r="Q263" s="15">
        <f>Q261+C263+H261</f>
        <v>644085.07329508942</v>
      </c>
      <c r="R263" s="28">
        <f>(Q263-(B158+SUM(H158:H261)))/(B158+SUM(H158:H261))</f>
        <v>7.243229199200357</v>
      </c>
      <c r="S263" s="28">
        <f>D263/B263-1</f>
        <v>3.0000000000000027E-2</v>
      </c>
    </row>
    <row r="264" spans="1:19">
      <c r="A264" s="1">
        <f>A263+7</f>
        <v>46075</v>
      </c>
      <c r="B264" s="18">
        <f>D263+H263-O263</f>
        <v>404591.35028959048</v>
      </c>
      <c r="C264" s="48">
        <f>(B264*required_return)</f>
        <v>12137.740508687713</v>
      </c>
      <c r="D264" s="19">
        <f>B264+C264</f>
        <v>416729.09079827822</v>
      </c>
      <c r="E264" s="15">
        <f>B264/5000</f>
        <v>80.918270057918093</v>
      </c>
      <c r="F264" s="15">
        <f>E264</f>
        <v>80.918270057918093</v>
      </c>
      <c r="G264" s="61">
        <f t="shared" ref="G264:G266" si="156">(D264-B264)/F264</f>
        <v>150.00000000000034</v>
      </c>
      <c r="H264" s="22"/>
      <c r="I264" s="22"/>
      <c r="J264" s="19">
        <f>D264+H264-I264</f>
        <v>416729.09079827822</v>
      </c>
      <c r="K264" s="52">
        <f>(0.7*B264)</f>
        <v>283213.94520271331</v>
      </c>
      <c r="L264" s="64">
        <f>E264*50/B264</f>
        <v>9.9999999999999985E-3</v>
      </c>
      <c r="M264" s="51"/>
      <c r="N264" s="54"/>
      <c r="O264" s="21">
        <f>IF(D264&gt;B264,D264*0.013,0)</f>
        <v>5417.4781803776168</v>
      </c>
      <c r="P264" s="19"/>
      <c r="Q264" s="15">
        <f>Q263+C264+H263</f>
        <v>656222.8138037771</v>
      </c>
      <c r="R264" s="28">
        <f>(Q264-(B158+SUM(H158:H263)))/(B158+SUM(H158:H263))</f>
        <v>7.3985723070007934</v>
      </c>
      <c r="S264" s="28">
        <f t="shared" ref="S264:S266" si="157">D264/B264-1</f>
        <v>3.0000000000000027E-2</v>
      </c>
    </row>
    <row r="265" spans="1:19">
      <c r="A265" s="1">
        <f>A264+7</f>
        <v>46082</v>
      </c>
      <c r="B265" s="18">
        <f>D264+H264-O264</f>
        <v>411311.6126179006</v>
      </c>
      <c r="C265" s="48">
        <f>(B265*required_return)</f>
        <v>12339.348378537017</v>
      </c>
      <c r="D265" s="19">
        <f>B265+C265</f>
        <v>423650.96099643758</v>
      </c>
      <c r="E265" s="15">
        <f>B265/5000</f>
        <v>82.262322523580124</v>
      </c>
      <c r="F265" s="15">
        <f>E265</f>
        <v>82.262322523580124</v>
      </c>
      <c r="G265" s="61">
        <f t="shared" si="156"/>
        <v>149.99999999999966</v>
      </c>
      <c r="H265" s="22"/>
      <c r="I265" s="22"/>
      <c r="J265" s="19">
        <f>D265+H265-I265</f>
        <v>423650.96099643758</v>
      </c>
      <c r="K265" s="52">
        <f>(0.7*B265)</f>
        <v>287918.1288325304</v>
      </c>
      <c r="L265" s="64">
        <f t="shared" ref="L265:L266" si="158">E265*50/B265</f>
        <v>1.0000000000000002E-2</v>
      </c>
      <c r="M265" s="51"/>
      <c r="N265" s="54"/>
      <c r="O265" s="21">
        <f>IF(D265&gt;B265,D265*0.013,0)</f>
        <v>5507.4624929536885</v>
      </c>
      <c r="P265" s="19"/>
      <c r="Q265" s="15">
        <f>Q264+C265+H264</f>
        <v>668562.16218231409</v>
      </c>
      <c r="R265" s="28">
        <f>(Q265-(B158+SUM(H158:H264)))/(B158+SUM(H158:H264))</f>
        <v>7.5564956638217957</v>
      </c>
      <c r="S265" s="28">
        <f t="shared" si="157"/>
        <v>3.0000000000000027E-2</v>
      </c>
    </row>
    <row r="266" spans="1:19" ht="15" thickBot="1">
      <c r="A266" s="6">
        <f>A265+7</f>
        <v>46089</v>
      </c>
      <c r="B266" s="18">
        <f>D265+H265-O265</f>
        <v>418143.49850348389</v>
      </c>
      <c r="C266" s="48">
        <f>(B266*required_return)</f>
        <v>12544.304955104517</v>
      </c>
      <c r="D266" s="19">
        <f>B266+C266</f>
        <v>430687.80345858843</v>
      </c>
      <c r="E266" s="15">
        <f>B266/5000</f>
        <v>83.628699700696771</v>
      </c>
      <c r="F266" s="15">
        <f>E266</f>
        <v>83.628699700696771</v>
      </c>
      <c r="G266" s="61">
        <f t="shared" si="156"/>
        <v>150.00000000000028</v>
      </c>
      <c r="H266" s="24"/>
      <c r="I266" s="24"/>
      <c r="J266" s="19">
        <f>D266+H266-I266</f>
        <v>430687.80345858843</v>
      </c>
      <c r="K266" s="52">
        <f>(0.7*B266)</f>
        <v>292700.44895243872</v>
      </c>
      <c r="L266" s="64">
        <f t="shared" si="158"/>
        <v>0.01</v>
      </c>
      <c r="M266" s="51"/>
      <c r="N266" s="55"/>
      <c r="O266" s="21">
        <f>IF(D266&gt;B266,D266*0.013,0)</f>
        <v>5598.9414449616497</v>
      </c>
      <c r="P266" s="19">
        <f>P261+SUM(O263:O266)</f>
        <v>256017.60512379199</v>
      </c>
      <c r="Q266" s="15">
        <f>Q265+C266+H265</f>
        <v>681106.46713741857</v>
      </c>
      <c r="R266" s="28">
        <f>(Q266-(B158+SUM(H158:H265)))/(B158+SUM(H158:H265))</f>
        <v>7.7170421275995951</v>
      </c>
      <c r="S266" s="28">
        <f t="shared" si="157"/>
        <v>3.0000000000000027E-2</v>
      </c>
    </row>
    <row r="267" spans="1:19" ht="15" thickBot="1">
      <c r="A267" s="2"/>
      <c r="B267" s="3"/>
      <c r="C267" s="13"/>
      <c r="D267" s="4"/>
      <c r="E267" s="4"/>
      <c r="F267" s="4"/>
      <c r="G267" s="4"/>
      <c r="H267" s="4"/>
      <c r="I267" s="4"/>
      <c r="J267" s="4"/>
      <c r="K267" s="5"/>
      <c r="L267" s="4"/>
      <c r="M267" s="4"/>
      <c r="N267" s="4"/>
      <c r="O267" s="4"/>
      <c r="P267" s="4"/>
      <c r="Q267" s="4"/>
      <c r="R267" s="29"/>
      <c r="S267" s="29"/>
    </row>
  </sheetData>
  <conditionalFormatting sqref="G8:G11">
    <cfRule type="cellIs" dxfId="111" priority="551" operator="lessThan">
      <formula>0</formula>
    </cfRule>
    <cfRule type="cellIs" dxfId="110" priority="552" operator="greaterThan">
      <formula>0</formula>
    </cfRule>
  </conditionalFormatting>
  <conditionalFormatting sqref="S3 S5:S11">
    <cfRule type="cellIs" dxfId="109" priority="159" operator="greaterThan">
      <formula>0</formula>
    </cfRule>
    <cfRule type="cellIs" dxfId="108" priority="160" operator="lessThan">
      <formula>0</formula>
    </cfRule>
  </conditionalFormatting>
  <conditionalFormatting sqref="G13:G16">
    <cfRule type="cellIs" dxfId="107" priority="157" operator="lessThan">
      <formula>0</formula>
    </cfRule>
    <cfRule type="cellIs" dxfId="106" priority="158" operator="greaterThan">
      <formula>0</formula>
    </cfRule>
  </conditionalFormatting>
  <conditionalFormatting sqref="G18:G21">
    <cfRule type="cellIs" dxfId="105" priority="155" operator="lessThan">
      <formula>0</formula>
    </cfRule>
    <cfRule type="cellIs" dxfId="104" priority="156" operator="greaterThan">
      <formula>0</formula>
    </cfRule>
  </conditionalFormatting>
  <conditionalFormatting sqref="G23:G26">
    <cfRule type="cellIs" dxfId="103" priority="153" operator="lessThan">
      <formula>0</formula>
    </cfRule>
    <cfRule type="cellIs" dxfId="102" priority="154" operator="greaterThan">
      <formula>0</formula>
    </cfRule>
  </conditionalFormatting>
  <conditionalFormatting sqref="G28:G31">
    <cfRule type="cellIs" dxfId="101" priority="151" operator="lessThan">
      <formula>0</formula>
    </cfRule>
    <cfRule type="cellIs" dxfId="100" priority="152" operator="greaterThan">
      <formula>0</formula>
    </cfRule>
  </conditionalFormatting>
  <conditionalFormatting sqref="G33:G36">
    <cfRule type="cellIs" dxfId="99" priority="149" operator="lessThan">
      <formula>0</formula>
    </cfRule>
    <cfRule type="cellIs" dxfId="98" priority="150" operator="greaterThan">
      <formula>0</formula>
    </cfRule>
  </conditionalFormatting>
  <conditionalFormatting sqref="G38:G41">
    <cfRule type="cellIs" dxfId="97" priority="147" operator="lessThan">
      <formula>0</formula>
    </cfRule>
    <cfRule type="cellIs" dxfId="96" priority="148" operator="greaterThan">
      <formula>0</formula>
    </cfRule>
  </conditionalFormatting>
  <conditionalFormatting sqref="G43:G46">
    <cfRule type="cellIs" dxfId="95" priority="145" operator="lessThan">
      <formula>0</formula>
    </cfRule>
    <cfRule type="cellIs" dxfId="94" priority="146" operator="greaterThan">
      <formula>0</formula>
    </cfRule>
  </conditionalFormatting>
  <conditionalFormatting sqref="G48:G51">
    <cfRule type="cellIs" dxfId="93" priority="143" operator="lessThan">
      <formula>0</formula>
    </cfRule>
    <cfRule type="cellIs" dxfId="92" priority="144" operator="greaterThan">
      <formula>0</formula>
    </cfRule>
  </conditionalFormatting>
  <conditionalFormatting sqref="G108:G111">
    <cfRule type="cellIs" dxfId="91" priority="141" operator="lessThan">
      <formula>0</formula>
    </cfRule>
    <cfRule type="cellIs" dxfId="90" priority="142" operator="greaterThan">
      <formula>0</formula>
    </cfRule>
  </conditionalFormatting>
  <conditionalFormatting sqref="G53:G56">
    <cfRule type="cellIs" dxfId="89" priority="137" operator="lessThan">
      <formula>0</formula>
    </cfRule>
    <cfRule type="cellIs" dxfId="88" priority="138" operator="greaterThan">
      <formula>0</formula>
    </cfRule>
  </conditionalFormatting>
  <conditionalFormatting sqref="G58:G61">
    <cfRule type="cellIs" dxfId="87" priority="135" operator="lessThan">
      <formula>0</formula>
    </cfRule>
    <cfRule type="cellIs" dxfId="86" priority="136" operator="greaterThan">
      <formula>0</formula>
    </cfRule>
  </conditionalFormatting>
  <conditionalFormatting sqref="G63:G66">
    <cfRule type="cellIs" dxfId="85" priority="133" operator="lessThan">
      <formula>0</formula>
    </cfRule>
    <cfRule type="cellIs" dxfId="84" priority="134" operator="greaterThan">
      <formula>0</formula>
    </cfRule>
  </conditionalFormatting>
  <conditionalFormatting sqref="G68:G71">
    <cfRule type="cellIs" dxfId="83" priority="131" operator="lessThan">
      <formula>0</formula>
    </cfRule>
    <cfRule type="cellIs" dxfId="82" priority="132" operator="greaterThan">
      <formula>0</formula>
    </cfRule>
  </conditionalFormatting>
  <conditionalFormatting sqref="G73:G76">
    <cfRule type="cellIs" dxfId="81" priority="129" operator="lessThan">
      <formula>0</formula>
    </cfRule>
    <cfRule type="cellIs" dxfId="80" priority="130" operator="greaterThan">
      <formula>0</formula>
    </cfRule>
  </conditionalFormatting>
  <conditionalFormatting sqref="G78:G81">
    <cfRule type="cellIs" dxfId="79" priority="127" operator="lessThan">
      <formula>0</formula>
    </cfRule>
    <cfRule type="cellIs" dxfId="78" priority="128" operator="greaterThan">
      <formula>0</formula>
    </cfRule>
  </conditionalFormatting>
  <conditionalFormatting sqref="G83:G86">
    <cfRule type="cellIs" dxfId="77" priority="125" operator="lessThan">
      <formula>0</formula>
    </cfRule>
    <cfRule type="cellIs" dxfId="76" priority="126" operator="greaterThan">
      <formula>0</formula>
    </cfRule>
  </conditionalFormatting>
  <conditionalFormatting sqref="G88:G91">
    <cfRule type="cellIs" dxfId="75" priority="123" operator="lessThan">
      <formula>0</formula>
    </cfRule>
    <cfRule type="cellIs" dxfId="74" priority="124" operator="greaterThan">
      <formula>0</formula>
    </cfRule>
  </conditionalFormatting>
  <conditionalFormatting sqref="G93:G96">
    <cfRule type="cellIs" dxfId="73" priority="121" operator="lessThan">
      <formula>0</formula>
    </cfRule>
    <cfRule type="cellIs" dxfId="72" priority="122" operator="greaterThan">
      <formula>0</formula>
    </cfRule>
  </conditionalFormatting>
  <conditionalFormatting sqref="G98:G101">
    <cfRule type="cellIs" dxfId="71" priority="119" operator="lessThan">
      <formula>0</formula>
    </cfRule>
    <cfRule type="cellIs" dxfId="70" priority="120" operator="greaterThan">
      <formula>0</formula>
    </cfRule>
  </conditionalFormatting>
  <conditionalFormatting sqref="G103:G106">
    <cfRule type="cellIs" dxfId="69" priority="117" operator="lessThan">
      <formula>0</formula>
    </cfRule>
    <cfRule type="cellIs" dxfId="68" priority="118" operator="greaterThan">
      <formula>0</formula>
    </cfRule>
  </conditionalFormatting>
  <conditionalFormatting sqref="G113:G116">
    <cfRule type="cellIs" dxfId="67" priority="115" operator="lessThan">
      <formula>0</formula>
    </cfRule>
    <cfRule type="cellIs" dxfId="66" priority="116" operator="greaterThan">
      <formula>0</formula>
    </cfRule>
  </conditionalFormatting>
  <conditionalFormatting sqref="G118:G121">
    <cfRule type="cellIs" dxfId="65" priority="113" operator="lessThan">
      <formula>0</formula>
    </cfRule>
    <cfRule type="cellIs" dxfId="64" priority="114" operator="greaterThan">
      <formula>0</formula>
    </cfRule>
  </conditionalFormatting>
  <conditionalFormatting sqref="G123:G126">
    <cfRule type="cellIs" dxfId="63" priority="111" operator="lessThan">
      <formula>0</formula>
    </cfRule>
    <cfRule type="cellIs" dxfId="62" priority="112" operator="greaterThan">
      <formula>0</formula>
    </cfRule>
  </conditionalFormatting>
  <conditionalFormatting sqref="G128:G131">
    <cfRule type="cellIs" dxfId="61" priority="109" operator="lessThan">
      <formula>0</formula>
    </cfRule>
    <cfRule type="cellIs" dxfId="60" priority="110" operator="greaterThan">
      <formula>0</formula>
    </cfRule>
  </conditionalFormatting>
  <conditionalFormatting sqref="G133:G136">
    <cfRule type="cellIs" dxfId="59" priority="107" operator="lessThan">
      <formula>0</formula>
    </cfRule>
    <cfRule type="cellIs" dxfId="58" priority="108" operator="greaterThan">
      <formula>0</formula>
    </cfRule>
  </conditionalFormatting>
  <conditionalFormatting sqref="G138:G141">
    <cfRule type="cellIs" dxfId="57" priority="105" operator="lessThan">
      <formula>0</formula>
    </cfRule>
    <cfRule type="cellIs" dxfId="56" priority="106" operator="greaterThan">
      <formula>0</formula>
    </cfRule>
  </conditionalFormatting>
  <conditionalFormatting sqref="G143:G146">
    <cfRule type="cellIs" dxfId="55" priority="103" operator="lessThan">
      <formula>0</formula>
    </cfRule>
    <cfRule type="cellIs" dxfId="54" priority="104" operator="greaterThan">
      <formula>0</formula>
    </cfRule>
  </conditionalFormatting>
  <conditionalFormatting sqref="S12:S267">
    <cfRule type="cellIs" dxfId="53" priority="55" operator="greaterThan">
      <formula>0</formula>
    </cfRule>
    <cfRule type="cellIs" dxfId="52" priority="56" operator="lessThan">
      <formula>0</formula>
    </cfRule>
  </conditionalFormatting>
  <conditionalFormatting sqref="S4">
    <cfRule type="cellIs" dxfId="51" priority="51" operator="greaterThan">
      <formula>0</formula>
    </cfRule>
    <cfRule type="cellIs" dxfId="50" priority="52" operator="lessThan">
      <formula>0</formula>
    </cfRule>
  </conditionalFormatting>
  <conditionalFormatting sqref="G3:G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R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4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33</v>
      </c>
      <c r="C6">
        <v>0.03</v>
      </c>
    </row>
    <row r="7" spans="2:3">
      <c r="B7" t="s">
        <v>35</v>
      </c>
      <c r="C7">
        <v>75</v>
      </c>
    </row>
    <row r="8" spans="2:3">
      <c r="B8" t="s">
        <v>36</v>
      </c>
      <c r="C8">
        <v>110</v>
      </c>
    </row>
    <row r="9" spans="2:3">
      <c r="B9" t="s">
        <v>37</v>
      </c>
      <c r="C9">
        <v>4.4999999999999998E-2</v>
      </c>
    </row>
    <row r="10" spans="2:3">
      <c r="B10" t="s">
        <v>38</v>
      </c>
      <c r="C10">
        <v>0.04</v>
      </c>
    </row>
    <row r="11" spans="2:3">
      <c r="B11" t="s">
        <v>39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2022-03-19T16:55:21Z</dcterms:modified>
</cp:coreProperties>
</file>