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0" yWindow="0" windowWidth="20730" windowHeight="11760" tabRatio="701"/>
  </bookViews>
  <sheets>
    <sheet name="Actual_Acc Perfomance_5%" sheetId="317" r:id="rId1"/>
    <sheet name="Projected_Acc Perfomance_5%" sheetId="318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11" i="317"/>
  <c r="D9" i="318"/>
  <c r="D10" i="317"/>
  <c r="C5"/>
  <c r="D5" s="1"/>
  <c r="C6" s="1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G4"/>
  <c r="D4"/>
  <c r="B5" i="318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G4"/>
  <c r="D4"/>
  <c r="C5" s="1"/>
  <c r="D6" i="317" l="1"/>
  <c r="C7" s="1"/>
  <c r="G6"/>
  <c r="G5"/>
  <c r="G5" i="318"/>
  <c r="D5"/>
  <c r="C6" s="1"/>
  <c r="D7" i="317" l="1"/>
  <c r="C9" s="1"/>
  <c r="G7"/>
  <c r="G6" i="318"/>
  <c r="D6"/>
  <c r="C7" s="1"/>
  <c r="D9" i="317" l="1"/>
  <c r="C10" s="1"/>
  <c r="G9"/>
  <c r="G7" i="318"/>
  <c r="D7"/>
  <c r="C9" s="1"/>
  <c r="C11" i="317" l="1"/>
  <c r="G10"/>
  <c r="G9" i="318"/>
  <c r="C10"/>
  <c r="C12" i="317" l="1"/>
  <c r="G11"/>
  <c r="G10" i="318"/>
  <c r="D10"/>
  <c r="C11" s="1"/>
  <c r="D12" i="317" l="1"/>
  <c r="C14" s="1"/>
  <c r="G12"/>
  <c r="G11" i="318"/>
  <c r="D11"/>
  <c r="C12" s="1"/>
  <c r="D14" i="317" l="1"/>
  <c r="C15" s="1"/>
  <c r="G14"/>
  <c r="G12" i="318"/>
  <c r="D12"/>
  <c r="C14" s="1"/>
  <c r="D15" i="317" l="1"/>
  <c r="C16" s="1"/>
  <c r="G15"/>
  <c r="G14" i="318"/>
  <c r="D14"/>
  <c r="C15" s="1"/>
  <c r="D16" i="317" l="1"/>
  <c r="C17" s="1"/>
  <c r="G16"/>
  <c r="G15" i="318"/>
  <c r="D15"/>
  <c r="C16" s="1"/>
  <c r="D17" i="317" l="1"/>
  <c r="C19" s="1"/>
  <c r="G17"/>
  <c r="G16" i="318"/>
  <c r="D16"/>
  <c r="C17" s="1"/>
  <c r="D19" i="317" l="1"/>
  <c r="C20" s="1"/>
  <c r="G19"/>
  <c r="G17" i="318"/>
  <c r="D17"/>
  <c r="C19" s="1"/>
  <c r="D20" i="317" l="1"/>
  <c r="C21" s="1"/>
  <c r="G20"/>
  <c r="G19" i="318"/>
  <c r="D19"/>
  <c r="C20" s="1"/>
  <c r="D21" i="317" l="1"/>
  <c r="C22" s="1"/>
  <c r="G21"/>
  <c r="G20" i="318"/>
  <c r="D20"/>
  <c r="C21" s="1"/>
  <c r="D22" i="317" l="1"/>
  <c r="C24" s="1"/>
  <c r="D24" s="1"/>
  <c r="C25" s="1"/>
  <c r="D25" s="1"/>
  <c r="C26" s="1"/>
  <c r="D26" s="1"/>
  <c r="C27" s="1"/>
  <c r="D27" s="1"/>
  <c r="C29" s="1"/>
  <c r="D29" s="1"/>
  <c r="C30" s="1"/>
  <c r="D30" s="1"/>
  <c r="C31" s="1"/>
  <c r="D31" s="1"/>
  <c r="C32" s="1"/>
  <c r="D32" s="1"/>
  <c r="C34" s="1"/>
  <c r="D34" s="1"/>
  <c r="C35" s="1"/>
  <c r="D35" s="1"/>
  <c r="C36" s="1"/>
  <c r="D36" s="1"/>
  <c r="C37" s="1"/>
  <c r="D37" s="1"/>
  <c r="C39" s="1"/>
  <c r="D39" s="1"/>
  <c r="C40" s="1"/>
  <c r="D40" s="1"/>
  <c r="C41" s="1"/>
  <c r="D41" s="1"/>
  <c r="C42" s="1"/>
  <c r="D42" s="1"/>
  <c r="C44" s="1"/>
  <c r="D44" s="1"/>
  <c r="C45" s="1"/>
  <c r="D45" s="1"/>
  <c r="C46" s="1"/>
  <c r="D46" s="1"/>
  <c r="C47" s="1"/>
  <c r="D47" s="1"/>
  <c r="C49" s="1"/>
  <c r="D49" s="1"/>
  <c r="C50" s="1"/>
  <c r="D50" s="1"/>
  <c r="C51" s="1"/>
  <c r="D51" s="1"/>
  <c r="C52" s="1"/>
  <c r="D52" s="1"/>
  <c r="C54" s="1"/>
  <c r="D54" s="1"/>
  <c r="C55" s="1"/>
  <c r="D55" s="1"/>
  <c r="C56" s="1"/>
  <c r="D56" s="1"/>
  <c r="C57" s="1"/>
  <c r="D57" s="1"/>
  <c r="C59" s="1"/>
  <c r="D59" s="1"/>
  <c r="C60" s="1"/>
  <c r="D60" s="1"/>
  <c r="C61" s="1"/>
  <c r="D61" s="1"/>
  <c r="C62" s="1"/>
  <c r="D62" s="1"/>
  <c r="C64" s="1"/>
  <c r="D64" s="1"/>
  <c r="C65" s="1"/>
  <c r="D65" s="1"/>
  <c r="C66" s="1"/>
  <c r="D66" s="1"/>
  <c r="C67" s="1"/>
  <c r="D67" s="1"/>
  <c r="C69" s="1"/>
  <c r="D69" s="1"/>
  <c r="C70" s="1"/>
  <c r="D70" s="1"/>
  <c r="C71" s="1"/>
  <c r="D71" s="1"/>
  <c r="C72" s="1"/>
  <c r="D72" s="1"/>
  <c r="C74" s="1"/>
  <c r="D74" s="1"/>
  <c r="C75" s="1"/>
  <c r="D75" s="1"/>
  <c r="C76" s="1"/>
  <c r="D76" s="1"/>
  <c r="C77" s="1"/>
  <c r="D77" s="1"/>
  <c r="C79" s="1"/>
  <c r="D79" s="1"/>
  <c r="C80" s="1"/>
  <c r="D80" s="1"/>
  <c r="C81" s="1"/>
  <c r="D81" s="1"/>
  <c r="C82" s="1"/>
  <c r="D82" s="1"/>
  <c r="C84" s="1"/>
  <c r="D84" s="1"/>
  <c r="C85" s="1"/>
  <c r="D85" s="1"/>
  <c r="C86" s="1"/>
  <c r="D86" s="1"/>
  <c r="C87" s="1"/>
  <c r="D87" s="1"/>
  <c r="C89" s="1"/>
  <c r="D89" s="1"/>
  <c r="C90" s="1"/>
  <c r="D90" s="1"/>
  <c r="C91" s="1"/>
  <c r="D91" s="1"/>
  <c r="C92" s="1"/>
  <c r="D92" s="1"/>
  <c r="C94" s="1"/>
  <c r="D94" s="1"/>
  <c r="C95" s="1"/>
  <c r="D95" s="1"/>
  <c r="C96" s="1"/>
  <c r="D96" s="1"/>
  <c r="C97" s="1"/>
  <c r="D97" s="1"/>
  <c r="C99" s="1"/>
  <c r="D99" s="1"/>
  <c r="C100" s="1"/>
  <c r="D100" s="1"/>
  <c r="C101" s="1"/>
  <c r="D101" s="1"/>
  <c r="C102" s="1"/>
  <c r="D102" s="1"/>
  <c r="C104" s="1"/>
  <c r="D104" s="1"/>
  <c r="C105" s="1"/>
  <c r="D105" s="1"/>
  <c r="C106" s="1"/>
  <c r="D106" s="1"/>
  <c r="C107" s="1"/>
  <c r="D107" s="1"/>
  <c r="C109" s="1"/>
  <c r="D109" s="1"/>
  <c r="C110" s="1"/>
  <c r="D110" s="1"/>
  <c r="C111" s="1"/>
  <c r="D111" s="1"/>
  <c r="C112" s="1"/>
  <c r="D112" s="1"/>
  <c r="C114" s="1"/>
  <c r="D114" s="1"/>
  <c r="C115" s="1"/>
  <c r="D115" s="1"/>
  <c r="C116" s="1"/>
  <c r="D116" s="1"/>
  <c r="C117" s="1"/>
  <c r="D117" s="1"/>
  <c r="C119" s="1"/>
  <c r="D119" s="1"/>
  <c r="C120" s="1"/>
  <c r="D120" s="1"/>
  <c r="C121" s="1"/>
  <c r="D121" s="1"/>
  <c r="C122" s="1"/>
  <c r="D122" s="1"/>
  <c r="C124" s="1"/>
  <c r="D124" s="1"/>
  <c r="C125" s="1"/>
  <c r="D125" s="1"/>
  <c r="C126" s="1"/>
  <c r="D126" s="1"/>
  <c r="C127" s="1"/>
  <c r="D127" s="1"/>
  <c r="G22"/>
  <c r="G21" i="318"/>
  <c r="D21"/>
  <c r="C22" s="1"/>
  <c r="G22" l="1"/>
  <c r="D22"/>
  <c r="C24" s="1"/>
  <c r="D24" s="1"/>
  <c r="C25" s="1"/>
  <c r="D25" s="1"/>
  <c r="C26" s="1"/>
  <c r="D26" s="1"/>
  <c r="C27" s="1"/>
  <c r="D27" s="1"/>
  <c r="C29" s="1"/>
  <c r="D29" s="1"/>
  <c r="C30" s="1"/>
  <c r="D30" s="1"/>
  <c r="C31" s="1"/>
  <c r="D31" s="1"/>
  <c r="C32" s="1"/>
  <c r="D32" s="1"/>
  <c r="C34" s="1"/>
  <c r="D34" s="1"/>
  <c r="C35" s="1"/>
  <c r="D35" s="1"/>
  <c r="C36" s="1"/>
  <c r="D36" s="1"/>
  <c r="C37" s="1"/>
  <c r="D37" s="1"/>
  <c r="C39" s="1"/>
  <c r="D39" s="1"/>
  <c r="C40" s="1"/>
  <c r="D40" s="1"/>
  <c r="C41" s="1"/>
  <c r="D41" s="1"/>
  <c r="C42" s="1"/>
  <c r="D42" s="1"/>
  <c r="C44" s="1"/>
  <c r="D44" s="1"/>
  <c r="C45" s="1"/>
  <c r="D45" s="1"/>
  <c r="C46" s="1"/>
  <c r="D46" s="1"/>
  <c r="C47" s="1"/>
  <c r="D47" s="1"/>
  <c r="C49" s="1"/>
  <c r="D49" s="1"/>
  <c r="C50" s="1"/>
  <c r="D50" s="1"/>
  <c r="C51" s="1"/>
  <c r="D51" s="1"/>
  <c r="C52" s="1"/>
  <c r="D52" s="1"/>
  <c r="C54" s="1"/>
  <c r="D54" s="1"/>
  <c r="C55" s="1"/>
  <c r="D55" s="1"/>
  <c r="C56" s="1"/>
  <c r="D56" s="1"/>
  <c r="C57" s="1"/>
  <c r="D57" s="1"/>
  <c r="C59" s="1"/>
  <c r="D59" s="1"/>
  <c r="C60" s="1"/>
  <c r="D60" s="1"/>
  <c r="C61" s="1"/>
  <c r="D61" s="1"/>
  <c r="C62" s="1"/>
  <c r="D62" s="1"/>
  <c r="C64" s="1"/>
  <c r="D64" s="1"/>
  <c r="C65" s="1"/>
  <c r="D65" s="1"/>
  <c r="C66" s="1"/>
  <c r="D66" s="1"/>
  <c r="C67" s="1"/>
  <c r="D67" s="1"/>
  <c r="C69" s="1"/>
  <c r="D69" s="1"/>
  <c r="C70" s="1"/>
  <c r="D70" s="1"/>
  <c r="C71" s="1"/>
  <c r="D71" s="1"/>
  <c r="C72" s="1"/>
  <c r="D72" s="1"/>
  <c r="C74" s="1"/>
  <c r="D74" s="1"/>
  <c r="C75" s="1"/>
  <c r="D75" s="1"/>
  <c r="C76" s="1"/>
  <c r="D76" s="1"/>
  <c r="C77" s="1"/>
  <c r="D77" s="1"/>
  <c r="C79" s="1"/>
  <c r="D79" s="1"/>
  <c r="C80" s="1"/>
  <c r="D80" s="1"/>
  <c r="C81" s="1"/>
  <c r="D81" s="1"/>
  <c r="C82" s="1"/>
  <c r="D82" s="1"/>
  <c r="C84" s="1"/>
  <c r="D84" s="1"/>
  <c r="C85" s="1"/>
  <c r="D85" s="1"/>
  <c r="C86" s="1"/>
  <c r="D86" s="1"/>
  <c r="C87" s="1"/>
  <c r="D87" s="1"/>
  <c r="C89" s="1"/>
  <c r="D89" s="1"/>
  <c r="C90" s="1"/>
  <c r="D90" s="1"/>
  <c r="C91" s="1"/>
  <c r="D91" s="1"/>
  <c r="C92" s="1"/>
  <c r="D92" s="1"/>
  <c r="C94" s="1"/>
  <c r="D94" s="1"/>
  <c r="C95" s="1"/>
  <c r="D95" s="1"/>
  <c r="C96" s="1"/>
  <c r="D96" s="1"/>
  <c r="C97" s="1"/>
  <c r="D97" s="1"/>
  <c r="C99" s="1"/>
  <c r="D99" s="1"/>
  <c r="C100" s="1"/>
  <c r="D100" s="1"/>
  <c r="C101" s="1"/>
  <c r="D101" s="1"/>
  <c r="C102" s="1"/>
  <c r="D102" s="1"/>
  <c r="C104" s="1"/>
  <c r="D104" s="1"/>
  <c r="C105" s="1"/>
  <c r="D105" s="1"/>
  <c r="C106" s="1"/>
  <c r="D106" s="1"/>
  <c r="C107" s="1"/>
  <c r="D107" s="1"/>
  <c r="C109" s="1"/>
  <c r="D109" s="1"/>
  <c r="C110" s="1"/>
  <c r="D110" s="1"/>
  <c r="C111" s="1"/>
  <c r="D111" s="1"/>
  <c r="C112" s="1"/>
  <c r="D112" s="1"/>
  <c r="C114" s="1"/>
  <c r="D114" s="1"/>
  <c r="C115" s="1"/>
  <c r="D115" s="1"/>
  <c r="C116" s="1"/>
  <c r="D116" s="1"/>
  <c r="C117" s="1"/>
  <c r="D117" s="1"/>
  <c r="C119" s="1"/>
  <c r="D119" s="1"/>
  <c r="C120" s="1"/>
  <c r="D120" s="1"/>
  <c r="C121" s="1"/>
  <c r="D121" s="1"/>
  <c r="C122" s="1"/>
  <c r="D122" s="1"/>
  <c r="C124" s="1"/>
  <c r="D124" s="1"/>
  <c r="C125" s="1"/>
  <c r="D125" s="1"/>
  <c r="C126" s="1"/>
  <c r="D126" s="1"/>
  <c r="C127" s="1"/>
  <c r="D127" s="1"/>
</calcChain>
</file>

<file path=xl/sharedStrings.xml><?xml version="1.0" encoding="utf-8"?>
<sst xmlns="http://schemas.openxmlformats.org/spreadsheetml/2006/main" count="206" uniqueCount="17">
  <si>
    <t xml:space="preserve">Week </t>
  </si>
  <si>
    <t xml:space="preserve"> EA Account</t>
  </si>
  <si>
    <t xml:space="preserve">EA  Return </t>
  </si>
  <si>
    <t xml:space="preserve">Account </t>
  </si>
  <si>
    <t>Commencing</t>
  </si>
  <si>
    <t>Top UP</t>
  </si>
  <si>
    <t>W/drawal</t>
  </si>
  <si>
    <t>Month</t>
  </si>
  <si>
    <t>Losing £</t>
  </si>
  <si>
    <t xml:space="preserve"> Alligator  Full System Market Returns</t>
  </si>
  <si>
    <t xml:space="preserve">Max </t>
  </si>
  <si>
    <t>#</t>
  </si>
  <si>
    <t>Balance</t>
  </si>
  <si>
    <t>Losing £ Adjusted</t>
  </si>
  <si>
    <t>Check - G4</t>
  </si>
  <si>
    <t xml:space="preserve">Target Date </t>
  </si>
  <si>
    <t xml:space="preserve">Xmas Holiday </t>
  </si>
</sst>
</file>

<file path=xl/styles.xml><?xml version="1.0" encoding="utf-8"?>
<styleSheet xmlns="http://schemas.openxmlformats.org/spreadsheetml/2006/main">
  <numFmts count="2">
    <numFmt numFmtId="164" formatCode="_(&quot;Z$&quot;* #,##0.00_);_(&quot;Z$&quot;* \(#,##0.00\);_(&quot;Z$&quot;* &quot;-&quot;??_);_(@_)"/>
    <numFmt numFmtId="165" formatCode="&quot;£&quot;#,##0.00"/>
  </numFmts>
  <fonts count="16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indexed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color indexed="10"/>
      <name val="Calibri"/>
      <family val="2"/>
    </font>
    <font>
      <sz val="11"/>
      <color theme="1"/>
      <name val="Calibri"/>
      <family val="2"/>
      <scheme val="minor"/>
    </font>
    <font>
      <b/>
      <sz val="8"/>
      <color theme="0"/>
      <name val="Calibri"/>
      <family val="2"/>
    </font>
    <font>
      <b/>
      <sz val="8"/>
      <color rgb="FFFF0000"/>
      <name val="Calibri"/>
      <family val="2"/>
    </font>
    <font>
      <b/>
      <sz val="14"/>
      <name val="Arial"/>
      <family val="2"/>
    </font>
    <font>
      <b/>
      <sz val="14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9">
    <xf numFmtId="0" fontId="0" fillId="0" borderId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6" fillId="0" borderId="0"/>
    <xf numFmtId="0" fontId="11" fillId="0" borderId="0"/>
    <xf numFmtId="0" fontId="11" fillId="0" borderId="0"/>
    <xf numFmtId="0" fontId="6" fillId="0" borderId="0"/>
    <xf numFmtId="0" fontId="11" fillId="0" borderId="0"/>
    <xf numFmtId="0" fontId="6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4" fillId="0" borderId="0"/>
    <xf numFmtId="0" fontId="3" fillId="0" borderId="0"/>
    <xf numFmtId="0" fontId="2" fillId="0" borderId="0"/>
  </cellStyleXfs>
  <cellXfs count="61">
    <xf numFmtId="0" fontId="0" fillId="0" borderId="0" xfId="0"/>
    <xf numFmtId="165" fontId="7" fillId="2" borderId="1" xfId="3" applyNumberFormat="1" applyFont="1" applyFill="1" applyBorder="1" applyAlignment="1">
      <alignment horizontal="center"/>
    </xf>
    <xf numFmtId="165" fontId="7" fillId="2" borderId="2" xfId="3" applyNumberFormat="1" applyFont="1" applyFill="1" applyBorder="1" applyAlignment="1">
      <alignment horizontal="center"/>
    </xf>
    <xf numFmtId="0" fontId="7" fillId="2" borderId="2" xfId="3" applyFont="1" applyFill="1" applyBorder="1" applyAlignment="1">
      <alignment horizontal="center"/>
    </xf>
    <xf numFmtId="0" fontId="7" fillId="2" borderId="1" xfId="3" applyFont="1" applyFill="1" applyBorder="1" applyAlignment="1">
      <alignment horizontal="center"/>
    </xf>
    <xf numFmtId="9" fontId="7" fillId="2" borderId="1" xfId="3" applyNumberFormat="1" applyFont="1" applyFill="1" applyBorder="1" applyAlignment="1">
      <alignment horizontal="center"/>
    </xf>
    <xf numFmtId="165" fontId="8" fillId="0" borderId="4" xfId="3" applyNumberFormat="1" applyFont="1" applyFill="1" applyBorder="1" applyAlignment="1">
      <alignment horizontal="center"/>
    </xf>
    <xf numFmtId="14" fontId="8" fillId="0" borderId="1" xfId="3" applyNumberFormat="1" applyFont="1" applyFill="1" applyBorder="1"/>
    <xf numFmtId="0" fontId="7" fillId="2" borderId="1" xfId="3" applyFont="1" applyFill="1" applyBorder="1" applyAlignment="1">
      <alignment horizontal="center" wrapText="1"/>
    </xf>
    <xf numFmtId="165" fontId="8" fillId="0" borderId="3" xfId="3" applyNumberFormat="1" applyFont="1" applyFill="1" applyBorder="1" applyAlignment="1">
      <alignment horizontal="center"/>
    </xf>
    <xf numFmtId="165" fontId="10" fillId="0" borderId="3" xfId="3" applyNumberFormat="1" applyFont="1" applyFill="1" applyBorder="1" applyAlignment="1">
      <alignment horizontal="center"/>
    </xf>
    <xf numFmtId="165" fontId="8" fillId="0" borderId="5" xfId="3" applyNumberFormat="1" applyFont="1" applyFill="1" applyBorder="1" applyAlignment="1">
      <alignment horizontal="center"/>
    </xf>
    <xf numFmtId="165" fontId="8" fillId="0" borderId="6" xfId="3" applyNumberFormat="1" applyFont="1" applyFill="1" applyBorder="1" applyAlignment="1">
      <alignment horizontal="center"/>
    </xf>
    <xf numFmtId="165" fontId="8" fillId="0" borderId="1" xfId="3" applyNumberFormat="1" applyFont="1" applyFill="1" applyBorder="1" applyAlignment="1">
      <alignment horizontal="center"/>
    </xf>
    <xf numFmtId="165" fontId="13" fillId="0" borderId="1" xfId="3" applyNumberFormat="1" applyFont="1" applyFill="1" applyBorder="1" applyAlignment="1">
      <alignment horizontal="center"/>
    </xf>
    <xf numFmtId="165" fontId="10" fillId="0" borderId="1" xfId="3" applyNumberFormat="1" applyFont="1" applyFill="1" applyBorder="1" applyAlignment="1">
      <alignment horizontal="center"/>
    </xf>
    <xf numFmtId="14" fontId="8" fillId="0" borderId="3" xfId="3" applyNumberFormat="1" applyFont="1" applyFill="1" applyBorder="1"/>
    <xf numFmtId="165" fontId="12" fillId="4" borderId="5" xfId="3" applyNumberFormat="1" applyFont="1" applyFill="1" applyBorder="1" applyAlignment="1">
      <alignment horizontal="center"/>
    </xf>
    <xf numFmtId="14" fontId="8" fillId="0" borderId="7" xfId="3" applyNumberFormat="1" applyFont="1" applyFill="1" applyBorder="1"/>
    <xf numFmtId="0" fontId="7" fillId="3" borderId="1" xfId="3" applyFont="1" applyFill="1" applyBorder="1" applyAlignment="1">
      <alignment horizontal="center" wrapText="1"/>
    </xf>
    <xf numFmtId="0" fontId="15" fillId="0" borderId="0" xfId="28" applyFont="1"/>
    <xf numFmtId="0" fontId="15" fillId="3" borderId="0" xfId="28" applyFont="1" applyFill="1"/>
    <xf numFmtId="165" fontId="8" fillId="5" borderId="3" xfId="3" applyNumberFormat="1" applyFont="1" applyFill="1" applyBorder="1" applyAlignment="1">
      <alignment horizontal="center"/>
    </xf>
    <xf numFmtId="165" fontId="9" fillId="3" borderId="3" xfId="3" applyNumberFormat="1" applyFont="1" applyFill="1" applyBorder="1" applyAlignment="1">
      <alignment horizontal="center"/>
    </xf>
    <xf numFmtId="14" fontId="8" fillId="6" borderId="3" xfId="3" applyNumberFormat="1" applyFont="1" applyFill="1" applyBorder="1"/>
    <xf numFmtId="14" fontId="8" fillId="7" borderId="3" xfId="3" applyNumberFormat="1" applyFont="1" applyFill="1" applyBorder="1"/>
    <xf numFmtId="0" fontId="15" fillId="7" borderId="0" xfId="28" applyFont="1" applyFill="1"/>
    <xf numFmtId="0" fontId="15" fillId="0" borderId="0" xfId="28" applyFont="1" applyFill="1"/>
    <xf numFmtId="14" fontId="8" fillId="8" borderId="3" xfId="3" applyNumberFormat="1" applyFont="1" applyFill="1" applyBorder="1"/>
    <xf numFmtId="0" fontId="15" fillId="8" borderId="0" xfId="28" applyFont="1" applyFill="1"/>
    <xf numFmtId="14" fontId="8" fillId="9" borderId="3" xfId="3" applyNumberFormat="1" applyFont="1" applyFill="1" applyBorder="1"/>
    <xf numFmtId="0" fontId="15" fillId="9" borderId="0" xfId="28" applyFont="1" applyFill="1"/>
    <xf numFmtId="14" fontId="8" fillId="10" borderId="3" xfId="3" applyNumberFormat="1" applyFont="1" applyFill="1" applyBorder="1"/>
    <xf numFmtId="0" fontId="15" fillId="10" borderId="0" xfId="28" applyFont="1" applyFill="1"/>
    <xf numFmtId="14" fontId="8" fillId="3" borderId="3" xfId="3" applyNumberFormat="1" applyFont="1" applyFill="1" applyBorder="1"/>
    <xf numFmtId="14" fontId="8" fillId="11" borderId="3" xfId="3" applyNumberFormat="1" applyFont="1" applyFill="1" applyBorder="1"/>
    <xf numFmtId="0" fontId="15" fillId="11" borderId="0" xfId="28" applyFont="1" applyFill="1"/>
    <xf numFmtId="14" fontId="8" fillId="12" borderId="3" xfId="3" applyNumberFormat="1" applyFont="1" applyFill="1" applyBorder="1"/>
    <xf numFmtId="0" fontId="15" fillId="12" borderId="0" xfId="28" applyFont="1" applyFill="1"/>
    <xf numFmtId="14" fontId="8" fillId="13" borderId="3" xfId="3" applyNumberFormat="1" applyFont="1" applyFill="1" applyBorder="1"/>
    <xf numFmtId="0" fontId="15" fillId="13" borderId="0" xfId="28" applyFont="1" applyFill="1"/>
    <xf numFmtId="0" fontId="1" fillId="0" borderId="0" xfId="28" applyFont="1"/>
    <xf numFmtId="0" fontId="1" fillId="0" borderId="0" xfId="28" applyFont="1" applyFill="1"/>
    <xf numFmtId="14" fontId="8" fillId="14" borderId="3" xfId="3" applyNumberFormat="1" applyFont="1" applyFill="1" applyBorder="1"/>
    <xf numFmtId="165" fontId="8" fillId="14" borderId="5" xfId="3" applyNumberFormat="1" applyFont="1" applyFill="1" applyBorder="1" applyAlignment="1">
      <alignment horizontal="center"/>
    </xf>
    <xf numFmtId="165" fontId="8" fillId="14" borderId="3" xfId="3" applyNumberFormat="1" applyFont="1" applyFill="1" applyBorder="1" applyAlignment="1">
      <alignment horizontal="center"/>
    </xf>
    <xf numFmtId="165" fontId="10" fillId="14" borderId="3" xfId="3" applyNumberFormat="1" applyFont="1" applyFill="1" applyBorder="1" applyAlignment="1">
      <alignment horizontal="center"/>
    </xf>
    <xf numFmtId="0" fontId="15" fillId="14" borderId="0" xfId="28" applyFont="1" applyFill="1"/>
    <xf numFmtId="1" fontId="9" fillId="0" borderId="2" xfId="3" applyNumberFormat="1" applyFont="1" applyFill="1" applyBorder="1" applyAlignment="1">
      <alignment horizontal="center" vertical="center"/>
    </xf>
    <xf numFmtId="1" fontId="9" fillId="0" borderId="3" xfId="3" applyNumberFormat="1" applyFont="1" applyFill="1" applyBorder="1" applyAlignment="1">
      <alignment horizontal="center" vertical="center"/>
    </xf>
    <xf numFmtId="1" fontId="9" fillId="0" borderId="7" xfId="3" applyNumberFormat="1" applyFont="1" applyFill="1" applyBorder="1" applyAlignment="1">
      <alignment horizontal="center" vertical="center"/>
    </xf>
    <xf numFmtId="0" fontId="0" fillId="0" borderId="3" xfId="0" applyBorder="1"/>
    <xf numFmtId="0" fontId="0" fillId="0" borderId="7" xfId="0" applyBorder="1"/>
    <xf numFmtId="0" fontId="14" fillId="3" borderId="8" xfId="3" applyFont="1" applyFill="1" applyBorder="1" applyAlignment="1">
      <alignment horizontal="center"/>
    </xf>
    <xf numFmtId="0" fontId="6" fillId="0" borderId="8" xfId="3" applyBorder="1" applyAlignment="1"/>
    <xf numFmtId="0" fontId="0" fillId="0" borderId="9" xfId="0" applyBorder="1" applyAlignment="1"/>
    <xf numFmtId="14" fontId="9" fillId="3" borderId="3" xfId="3" applyNumberFormat="1" applyFont="1" applyFill="1" applyBorder="1"/>
    <xf numFmtId="165" fontId="9" fillId="3" borderId="5" xfId="3" applyNumberFormat="1" applyFont="1" applyFill="1" applyBorder="1" applyAlignment="1">
      <alignment horizontal="center"/>
    </xf>
    <xf numFmtId="14" fontId="8" fillId="5" borderId="3" xfId="3" applyNumberFormat="1" applyFont="1" applyFill="1" applyBorder="1"/>
    <xf numFmtId="165" fontId="10" fillId="5" borderId="3" xfId="3" applyNumberFormat="1" applyFont="1" applyFill="1" applyBorder="1" applyAlignment="1">
      <alignment horizontal="center"/>
    </xf>
    <xf numFmtId="0" fontId="15" fillId="5" borderId="5" xfId="28" applyFont="1" applyFill="1" applyBorder="1" applyAlignment="1">
      <alignment wrapText="1"/>
    </xf>
  </cellXfs>
  <cellStyles count="29">
    <cellStyle name="Currency 2" xfId="1"/>
    <cellStyle name="Currency 3" xfId="2"/>
    <cellStyle name="Normal" xfId="0" builtinId="0"/>
    <cellStyle name="Normal 2" xfId="3"/>
    <cellStyle name="Normal 2 2" xfId="4"/>
    <cellStyle name="Normal 2 2 2" xfId="5"/>
    <cellStyle name="Normal 2 2 2 2" xfId="11"/>
    <cellStyle name="Normal 2 2 2 2 2" xfId="12"/>
    <cellStyle name="Normal 2 2 2 3" xfId="13"/>
    <cellStyle name="Normal 2 2 3" xfId="14"/>
    <cellStyle name="Normal 2 2 3 2" xfId="15"/>
    <cellStyle name="Normal 2 2 4" xfId="16"/>
    <cellStyle name="Normal 2 2 4 2" xfId="17"/>
    <cellStyle name="Normal 2 2 5" xfId="18"/>
    <cellStyle name="Normal 2 2 6" xfId="27"/>
    <cellStyle name="Normal 2 3" xfId="6"/>
    <cellStyle name="Normal 2 4" xfId="7"/>
    <cellStyle name="Normal 2 4 2" xfId="19"/>
    <cellStyle name="Normal 2 4 2 2" xfId="20"/>
    <cellStyle name="Normal 2 4 3" xfId="21"/>
    <cellStyle name="Normal 2 4 3 2" xfId="22"/>
    <cellStyle name="Normal 2 4 4" xfId="23"/>
    <cellStyle name="Normal 3" xfId="8"/>
    <cellStyle name="Normal 3 2" xfId="24"/>
    <cellStyle name="Normal 4" xfId="9"/>
    <cellStyle name="Normal 4 2" xfId="25"/>
    <cellStyle name="Normal 4 3" xfId="26"/>
    <cellStyle name="Normal 4 4" xfId="28"/>
    <cellStyle name="Normal 5" xfId="1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28"/>
  <sheetViews>
    <sheetView tabSelected="1" workbookViewId="0">
      <selection activeCell="B17" sqref="B17"/>
    </sheetView>
  </sheetViews>
  <sheetFormatPr defaultRowHeight="18.75"/>
  <cols>
    <col min="1" max="1" width="9.140625" style="41"/>
    <col min="2" max="2" width="12.42578125" style="41" customWidth="1"/>
    <col min="3" max="3" width="12.7109375" style="41" customWidth="1"/>
    <col min="4" max="4" width="10.28515625" style="41" customWidth="1"/>
    <col min="5" max="6" width="9.140625" style="41"/>
    <col min="7" max="7" width="12.5703125" style="41" customWidth="1"/>
    <col min="8" max="8" width="10" style="41" bestFit="1" customWidth="1"/>
    <col min="9" max="9" width="10.140625" style="20" customWidth="1"/>
    <col min="10" max="225" width="9.140625" style="41"/>
    <col min="226" max="226" width="12.42578125" style="41" customWidth="1"/>
    <col min="227" max="227" width="12.7109375" style="41" customWidth="1"/>
    <col min="228" max="228" width="10.28515625" style="41" customWidth="1"/>
    <col min="229" max="230" width="9.140625" style="41"/>
    <col min="231" max="231" width="12.5703125" style="41" customWidth="1"/>
    <col min="232" max="232" width="10" style="41" bestFit="1" customWidth="1"/>
    <col min="233" max="233" width="8.28515625" style="41" customWidth="1"/>
    <col min="234" max="481" width="9.140625" style="41"/>
    <col min="482" max="482" width="12.42578125" style="41" customWidth="1"/>
    <col min="483" max="483" width="12.7109375" style="41" customWidth="1"/>
    <col min="484" max="484" width="10.28515625" style="41" customWidth="1"/>
    <col min="485" max="486" width="9.140625" style="41"/>
    <col min="487" max="487" width="12.5703125" style="41" customWidth="1"/>
    <col min="488" max="488" width="10" style="41" bestFit="1" customWidth="1"/>
    <col min="489" max="489" width="8.28515625" style="41" customWidth="1"/>
    <col min="490" max="737" width="9.140625" style="41"/>
    <col min="738" max="738" width="12.42578125" style="41" customWidth="1"/>
    <col min="739" max="739" width="12.7109375" style="41" customWidth="1"/>
    <col min="740" max="740" width="10.28515625" style="41" customWidth="1"/>
    <col min="741" max="742" width="9.140625" style="41"/>
    <col min="743" max="743" width="12.5703125" style="41" customWidth="1"/>
    <col min="744" max="744" width="10" style="41" bestFit="1" customWidth="1"/>
    <col min="745" max="745" width="8.28515625" style="41" customWidth="1"/>
    <col min="746" max="993" width="9.140625" style="41"/>
    <col min="994" max="994" width="12.42578125" style="41" customWidth="1"/>
    <col min="995" max="995" width="12.7109375" style="41" customWidth="1"/>
    <col min="996" max="996" width="10.28515625" style="41" customWidth="1"/>
    <col min="997" max="998" width="9.140625" style="41"/>
    <col min="999" max="999" width="12.5703125" style="41" customWidth="1"/>
    <col min="1000" max="1000" width="10" style="41" bestFit="1" customWidth="1"/>
    <col min="1001" max="1001" width="8.28515625" style="41" customWidth="1"/>
    <col min="1002" max="1249" width="9.140625" style="41"/>
    <col min="1250" max="1250" width="12.42578125" style="41" customWidth="1"/>
    <col min="1251" max="1251" width="12.7109375" style="41" customWidth="1"/>
    <col min="1252" max="1252" width="10.28515625" style="41" customWidth="1"/>
    <col min="1253" max="1254" width="9.140625" style="41"/>
    <col min="1255" max="1255" width="12.5703125" style="41" customWidth="1"/>
    <col min="1256" max="1256" width="10" style="41" bestFit="1" customWidth="1"/>
    <col min="1257" max="1257" width="8.28515625" style="41" customWidth="1"/>
    <col min="1258" max="1505" width="9.140625" style="41"/>
    <col min="1506" max="1506" width="12.42578125" style="41" customWidth="1"/>
    <col min="1507" max="1507" width="12.7109375" style="41" customWidth="1"/>
    <col min="1508" max="1508" width="10.28515625" style="41" customWidth="1"/>
    <col min="1509" max="1510" width="9.140625" style="41"/>
    <col min="1511" max="1511" width="12.5703125" style="41" customWidth="1"/>
    <col min="1512" max="1512" width="10" style="41" bestFit="1" customWidth="1"/>
    <col min="1513" max="1513" width="8.28515625" style="41" customWidth="1"/>
    <col min="1514" max="1761" width="9.140625" style="41"/>
    <col min="1762" max="1762" width="12.42578125" style="41" customWidth="1"/>
    <col min="1763" max="1763" width="12.7109375" style="41" customWidth="1"/>
    <col min="1764" max="1764" width="10.28515625" style="41" customWidth="1"/>
    <col min="1765" max="1766" width="9.140625" style="41"/>
    <col min="1767" max="1767" width="12.5703125" style="41" customWidth="1"/>
    <col min="1768" max="1768" width="10" style="41" bestFit="1" customWidth="1"/>
    <col min="1769" max="1769" width="8.28515625" style="41" customWidth="1"/>
    <col min="1770" max="2017" width="9.140625" style="41"/>
    <col min="2018" max="2018" width="12.42578125" style="41" customWidth="1"/>
    <col min="2019" max="2019" width="12.7109375" style="41" customWidth="1"/>
    <col min="2020" max="2020" width="10.28515625" style="41" customWidth="1"/>
    <col min="2021" max="2022" width="9.140625" style="41"/>
    <col min="2023" max="2023" width="12.5703125" style="41" customWidth="1"/>
    <col min="2024" max="2024" width="10" style="41" bestFit="1" customWidth="1"/>
    <col min="2025" max="2025" width="8.28515625" style="41" customWidth="1"/>
    <col min="2026" max="2273" width="9.140625" style="41"/>
    <col min="2274" max="2274" width="12.42578125" style="41" customWidth="1"/>
    <col min="2275" max="2275" width="12.7109375" style="41" customWidth="1"/>
    <col min="2276" max="2276" width="10.28515625" style="41" customWidth="1"/>
    <col min="2277" max="2278" width="9.140625" style="41"/>
    <col min="2279" max="2279" width="12.5703125" style="41" customWidth="1"/>
    <col min="2280" max="2280" width="10" style="41" bestFit="1" customWidth="1"/>
    <col min="2281" max="2281" width="8.28515625" style="41" customWidth="1"/>
    <col min="2282" max="2529" width="9.140625" style="41"/>
    <col min="2530" max="2530" width="12.42578125" style="41" customWidth="1"/>
    <col min="2531" max="2531" width="12.7109375" style="41" customWidth="1"/>
    <col min="2532" max="2532" width="10.28515625" style="41" customWidth="1"/>
    <col min="2533" max="2534" width="9.140625" style="41"/>
    <col min="2535" max="2535" width="12.5703125" style="41" customWidth="1"/>
    <col min="2536" max="2536" width="10" style="41" bestFit="1" customWidth="1"/>
    <col min="2537" max="2537" width="8.28515625" style="41" customWidth="1"/>
    <col min="2538" max="2785" width="9.140625" style="41"/>
    <col min="2786" max="2786" width="12.42578125" style="41" customWidth="1"/>
    <col min="2787" max="2787" width="12.7109375" style="41" customWidth="1"/>
    <col min="2788" max="2788" width="10.28515625" style="41" customWidth="1"/>
    <col min="2789" max="2790" width="9.140625" style="41"/>
    <col min="2791" max="2791" width="12.5703125" style="41" customWidth="1"/>
    <col min="2792" max="2792" width="10" style="41" bestFit="1" customWidth="1"/>
    <col min="2793" max="2793" width="8.28515625" style="41" customWidth="1"/>
    <col min="2794" max="3041" width="9.140625" style="41"/>
    <col min="3042" max="3042" width="12.42578125" style="41" customWidth="1"/>
    <col min="3043" max="3043" width="12.7109375" style="41" customWidth="1"/>
    <col min="3044" max="3044" width="10.28515625" style="41" customWidth="1"/>
    <col min="3045" max="3046" width="9.140625" style="41"/>
    <col min="3047" max="3047" width="12.5703125" style="41" customWidth="1"/>
    <col min="3048" max="3048" width="10" style="41" bestFit="1" customWidth="1"/>
    <col min="3049" max="3049" width="8.28515625" style="41" customWidth="1"/>
    <col min="3050" max="3297" width="9.140625" style="41"/>
    <col min="3298" max="3298" width="12.42578125" style="41" customWidth="1"/>
    <col min="3299" max="3299" width="12.7109375" style="41" customWidth="1"/>
    <col min="3300" max="3300" width="10.28515625" style="41" customWidth="1"/>
    <col min="3301" max="3302" width="9.140625" style="41"/>
    <col min="3303" max="3303" width="12.5703125" style="41" customWidth="1"/>
    <col min="3304" max="3304" width="10" style="41" bestFit="1" customWidth="1"/>
    <col min="3305" max="3305" width="8.28515625" style="41" customWidth="1"/>
    <col min="3306" max="3553" width="9.140625" style="41"/>
    <col min="3554" max="3554" width="12.42578125" style="41" customWidth="1"/>
    <col min="3555" max="3555" width="12.7109375" style="41" customWidth="1"/>
    <col min="3556" max="3556" width="10.28515625" style="41" customWidth="1"/>
    <col min="3557" max="3558" width="9.140625" style="41"/>
    <col min="3559" max="3559" width="12.5703125" style="41" customWidth="1"/>
    <col min="3560" max="3560" width="10" style="41" bestFit="1" customWidth="1"/>
    <col min="3561" max="3561" width="8.28515625" style="41" customWidth="1"/>
    <col min="3562" max="3809" width="9.140625" style="41"/>
    <col min="3810" max="3810" width="12.42578125" style="41" customWidth="1"/>
    <col min="3811" max="3811" width="12.7109375" style="41" customWidth="1"/>
    <col min="3812" max="3812" width="10.28515625" style="41" customWidth="1"/>
    <col min="3813" max="3814" width="9.140625" style="41"/>
    <col min="3815" max="3815" width="12.5703125" style="41" customWidth="1"/>
    <col min="3816" max="3816" width="10" style="41" bestFit="1" customWidth="1"/>
    <col min="3817" max="3817" width="8.28515625" style="41" customWidth="1"/>
    <col min="3818" max="4065" width="9.140625" style="41"/>
    <col min="4066" max="4066" width="12.42578125" style="41" customWidth="1"/>
    <col min="4067" max="4067" width="12.7109375" style="41" customWidth="1"/>
    <col min="4068" max="4068" width="10.28515625" style="41" customWidth="1"/>
    <col min="4069" max="4070" width="9.140625" style="41"/>
    <col min="4071" max="4071" width="12.5703125" style="41" customWidth="1"/>
    <col min="4072" max="4072" width="10" style="41" bestFit="1" customWidth="1"/>
    <col min="4073" max="4073" width="8.28515625" style="41" customWidth="1"/>
    <col min="4074" max="4321" width="9.140625" style="41"/>
    <col min="4322" max="4322" width="12.42578125" style="41" customWidth="1"/>
    <col min="4323" max="4323" width="12.7109375" style="41" customWidth="1"/>
    <col min="4324" max="4324" width="10.28515625" style="41" customWidth="1"/>
    <col min="4325" max="4326" width="9.140625" style="41"/>
    <col min="4327" max="4327" width="12.5703125" style="41" customWidth="1"/>
    <col min="4328" max="4328" width="10" style="41" bestFit="1" customWidth="1"/>
    <col min="4329" max="4329" width="8.28515625" style="41" customWidth="1"/>
    <col min="4330" max="4577" width="9.140625" style="41"/>
    <col min="4578" max="4578" width="12.42578125" style="41" customWidth="1"/>
    <col min="4579" max="4579" width="12.7109375" style="41" customWidth="1"/>
    <col min="4580" max="4580" width="10.28515625" style="41" customWidth="1"/>
    <col min="4581" max="4582" width="9.140625" style="41"/>
    <col min="4583" max="4583" width="12.5703125" style="41" customWidth="1"/>
    <col min="4584" max="4584" width="10" style="41" bestFit="1" customWidth="1"/>
    <col min="4585" max="4585" width="8.28515625" style="41" customWidth="1"/>
    <col min="4586" max="4833" width="9.140625" style="41"/>
    <col min="4834" max="4834" width="12.42578125" style="41" customWidth="1"/>
    <col min="4835" max="4835" width="12.7109375" style="41" customWidth="1"/>
    <col min="4836" max="4836" width="10.28515625" style="41" customWidth="1"/>
    <col min="4837" max="4838" width="9.140625" style="41"/>
    <col min="4839" max="4839" width="12.5703125" style="41" customWidth="1"/>
    <col min="4840" max="4840" width="10" style="41" bestFit="1" customWidth="1"/>
    <col min="4841" max="4841" width="8.28515625" style="41" customWidth="1"/>
    <col min="4842" max="5089" width="9.140625" style="41"/>
    <col min="5090" max="5090" width="12.42578125" style="41" customWidth="1"/>
    <col min="5091" max="5091" width="12.7109375" style="41" customWidth="1"/>
    <col min="5092" max="5092" width="10.28515625" style="41" customWidth="1"/>
    <col min="5093" max="5094" width="9.140625" style="41"/>
    <col min="5095" max="5095" width="12.5703125" style="41" customWidth="1"/>
    <col min="5096" max="5096" width="10" style="41" bestFit="1" customWidth="1"/>
    <col min="5097" max="5097" width="8.28515625" style="41" customWidth="1"/>
    <col min="5098" max="5345" width="9.140625" style="41"/>
    <col min="5346" max="5346" width="12.42578125" style="41" customWidth="1"/>
    <col min="5347" max="5347" width="12.7109375" style="41" customWidth="1"/>
    <col min="5348" max="5348" width="10.28515625" style="41" customWidth="1"/>
    <col min="5349" max="5350" width="9.140625" style="41"/>
    <col min="5351" max="5351" width="12.5703125" style="41" customWidth="1"/>
    <col min="5352" max="5352" width="10" style="41" bestFit="1" customWidth="1"/>
    <col min="5353" max="5353" width="8.28515625" style="41" customWidth="1"/>
    <col min="5354" max="5601" width="9.140625" style="41"/>
    <col min="5602" max="5602" width="12.42578125" style="41" customWidth="1"/>
    <col min="5603" max="5603" width="12.7109375" style="41" customWidth="1"/>
    <col min="5604" max="5604" width="10.28515625" style="41" customWidth="1"/>
    <col min="5605" max="5606" width="9.140625" style="41"/>
    <col min="5607" max="5607" width="12.5703125" style="41" customWidth="1"/>
    <col min="5608" max="5608" width="10" style="41" bestFit="1" customWidth="1"/>
    <col min="5609" max="5609" width="8.28515625" style="41" customWidth="1"/>
    <col min="5610" max="5857" width="9.140625" style="41"/>
    <col min="5858" max="5858" width="12.42578125" style="41" customWidth="1"/>
    <col min="5859" max="5859" width="12.7109375" style="41" customWidth="1"/>
    <col min="5860" max="5860" width="10.28515625" style="41" customWidth="1"/>
    <col min="5861" max="5862" width="9.140625" style="41"/>
    <col min="5863" max="5863" width="12.5703125" style="41" customWidth="1"/>
    <col min="5864" max="5864" width="10" style="41" bestFit="1" customWidth="1"/>
    <col min="5865" max="5865" width="8.28515625" style="41" customWidth="1"/>
    <col min="5866" max="6113" width="9.140625" style="41"/>
    <col min="6114" max="6114" width="12.42578125" style="41" customWidth="1"/>
    <col min="6115" max="6115" width="12.7109375" style="41" customWidth="1"/>
    <col min="6116" max="6116" width="10.28515625" style="41" customWidth="1"/>
    <col min="6117" max="6118" width="9.140625" style="41"/>
    <col min="6119" max="6119" width="12.5703125" style="41" customWidth="1"/>
    <col min="6120" max="6120" width="10" style="41" bestFit="1" customWidth="1"/>
    <col min="6121" max="6121" width="8.28515625" style="41" customWidth="1"/>
    <col min="6122" max="6369" width="9.140625" style="41"/>
    <col min="6370" max="6370" width="12.42578125" style="41" customWidth="1"/>
    <col min="6371" max="6371" width="12.7109375" style="41" customWidth="1"/>
    <col min="6372" max="6372" width="10.28515625" style="41" customWidth="1"/>
    <col min="6373" max="6374" width="9.140625" style="41"/>
    <col min="6375" max="6375" width="12.5703125" style="41" customWidth="1"/>
    <col min="6376" max="6376" width="10" style="41" bestFit="1" customWidth="1"/>
    <col min="6377" max="6377" width="8.28515625" style="41" customWidth="1"/>
    <col min="6378" max="6625" width="9.140625" style="41"/>
    <col min="6626" max="6626" width="12.42578125" style="41" customWidth="1"/>
    <col min="6627" max="6627" width="12.7109375" style="41" customWidth="1"/>
    <col min="6628" max="6628" width="10.28515625" style="41" customWidth="1"/>
    <col min="6629" max="6630" width="9.140625" style="41"/>
    <col min="6631" max="6631" width="12.5703125" style="41" customWidth="1"/>
    <col min="6632" max="6632" width="10" style="41" bestFit="1" customWidth="1"/>
    <col min="6633" max="6633" width="8.28515625" style="41" customWidth="1"/>
    <col min="6634" max="6881" width="9.140625" style="41"/>
    <col min="6882" max="6882" width="12.42578125" style="41" customWidth="1"/>
    <col min="6883" max="6883" width="12.7109375" style="41" customWidth="1"/>
    <col min="6884" max="6884" width="10.28515625" style="41" customWidth="1"/>
    <col min="6885" max="6886" width="9.140625" style="41"/>
    <col min="6887" max="6887" width="12.5703125" style="41" customWidth="1"/>
    <col min="6888" max="6888" width="10" style="41" bestFit="1" customWidth="1"/>
    <col min="6889" max="6889" width="8.28515625" style="41" customWidth="1"/>
    <col min="6890" max="7137" width="9.140625" style="41"/>
    <col min="7138" max="7138" width="12.42578125" style="41" customWidth="1"/>
    <col min="7139" max="7139" width="12.7109375" style="41" customWidth="1"/>
    <col min="7140" max="7140" width="10.28515625" style="41" customWidth="1"/>
    <col min="7141" max="7142" width="9.140625" style="41"/>
    <col min="7143" max="7143" width="12.5703125" style="41" customWidth="1"/>
    <col min="7144" max="7144" width="10" style="41" bestFit="1" customWidth="1"/>
    <col min="7145" max="7145" width="8.28515625" style="41" customWidth="1"/>
    <col min="7146" max="7393" width="9.140625" style="41"/>
    <col min="7394" max="7394" width="12.42578125" style="41" customWidth="1"/>
    <col min="7395" max="7395" width="12.7109375" style="41" customWidth="1"/>
    <col min="7396" max="7396" width="10.28515625" style="41" customWidth="1"/>
    <col min="7397" max="7398" width="9.140625" style="41"/>
    <col min="7399" max="7399" width="12.5703125" style="41" customWidth="1"/>
    <col min="7400" max="7400" width="10" style="41" bestFit="1" customWidth="1"/>
    <col min="7401" max="7401" width="8.28515625" style="41" customWidth="1"/>
    <col min="7402" max="7649" width="9.140625" style="41"/>
    <col min="7650" max="7650" width="12.42578125" style="41" customWidth="1"/>
    <col min="7651" max="7651" width="12.7109375" style="41" customWidth="1"/>
    <col min="7652" max="7652" width="10.28515625" style="41" customWidth="1"/>
    <col min="7653" max="7654" width="9.140625" style="41"/>
    <col min="7655" max="7655" width="12.5703125" style="41" customWidth="1"/>
    <col min="7656" max="7656" width="10" style="41" bestFit="1" customWidth="1"/>
    <col min="7657" max="7657" width="8.28515625" style="41" customWidth="1"/>
    <col min="7658" max="7905" width="9.140625" style="41"/>
    <col min="7906" max="7906" width="12.42578125" style="41" customWidth="1"/>
    <col min="7907" max="7907" width="12.7109375" style="41" customWidth="1"/>
    <col min="7908" max="7908" width="10.28515625" style="41" customWidth="1"/>
    <col min="7909" max="7910" width="9.140625" style="41"/>
    <col min="7911" max="7911" width="12.5703125" style="41" customWidth="1"/>
    <col min="7912" max="7912" width="10" style="41" bestFit="1" customWidth="1"/>
    <col min="7913" max="7913" width="8.28515625" style="41" customWidth="1"/>
    <col min="7914" max="8161" width="9.140625" style="41"/>
    <col min="8162" max="8162" width="12.42578125" style="41" customWidth="1"/>
    <col min="8163" max="8163" width="12.7109375" style="41" customWidth="1"/>
    <col min="8164" max="8164" width="10.28515625" style="41" customWidth="1"/>
    <col min="8165" max="8166" width="9.140625" style="41"/>
    <col min="8167" max="8167" width="12.5703125" style="41" customWidth="1"/>
    <col min="8168" max="8168" width="10" style="41" bestFit="1" customWidth="1"/>
    <col min="8169" max="8169" width="8.28515625" style="41" customWidth="1"/>
    <col min="8170" max="8417" width="9.140625" style="41"/>
    <col min="8418" max="8418" width="12.42578125" style="41" customWidth="1"/>
    <col min="8419" max="8419" width="12.7109375" style="41" customWidth="1"/>
    <col min="8420" max="8420" width="10.28515625" style="41" customWidth="1"/>
    <col min="8421" max="8422" width="9.140625" style="41"/>
    <col min="8423" max="8423" width="12.5703125" style="41" customWidth="1"/>
    <col min="8424" max="8424" width="10" style="41" bestFit="1" customWidth="1"/>
    <col min="8425" max="8425" width="8.28515625" style="41" customWidth="1"/>
    <col min="8426" max="8673" width="9.140625" style="41"/>
    <col min="8674" max="8674" width="12.42578125" style="41" customWidth="1"/>
    <col min="8675" max="8675" width="12.7109375" style="41" customWidth="1"/>
    <col min="8676" max="8676" width="10.28515625" style="41" customWidth="1"/>
    <col min="8677" max="8678" width="9.140625" style="41"/>
    <col min="8679" max="8679" width="12.5703125" style="41" customWidth="1"/>
    <col min="8680" max="8680" width="10" style="41" bestFit="1" customWidth="1"/>
    <col min="8681" max="8681" width="8.28515625" style="41" customWidth="1"/>
    <col min="8682" max="8929" width="9.140625" style="41"/>
    <col min="8930" max="8930" width="12.42578125" style="41" customWidth="1"/>
    <col min="8931" max="8931" width="12.7109375" style="41" customWidth="1"/>
    <col min="8932" max="8932" width="10.28515625" style="41" customWidth="1"/>
    <col min="8933" max="8934" width="9.140625" style="41"/>
    <col min="8935" max="8935" width="12.5703125" style="41" customWidth="1"/>
    <col min="8936" max="8936" width="10" style="41" bestFit="1" customWidth="1"/>
    <col min="8937" max="8937" width="8.28515625" style="41" customWidth="1"/>
    <col min="8938" max="9185" width="9.140625" style="41"/>
    <col min="9186" max="9186" width="12.42578125" style="41" customWidth="1"/>
    <col min="9187" max="9187" width="12.7109375" style="41" customWidth="1"/>
    <col min="9188" max="9188" width="10.28515625" style="41" customWidth="1"/>
    <col min="9189" max="9190" width="9.140625" style="41"/>
    <col min="9191" max="9191" width="12.5703125" style="41" customWidth="1"/>
    <col min="9192" max="9192" width="10" style="41" bestFit="1" customWidth="1"/>
    <col min="9193" max="9193" width="8.28515625" style="41" customWidth="1"/>
    <col min="9194" max="9441" width="9.140625" style="41"/>
    <col min="9442" max="9442" width="12.42578125" style="41" customWidth="1"/>
    <col min="9443" max="9443" width="12.7109375" style="41" customWidth="1"/>
    <col min="9444" max="9444" width="10.28515625" style="41" customWidth="1"/>
    <col min="9445" max="9446" width="9.140625" style="41"/>
    <col min="9447" max="9447" width="12.5703125" style="41" customWidth="1"/>
    <col min="9448" max="9448" width="10" style="41" bestFit="1" customWidth="1"/>
    <col min="9449" max="9449" width="8.28515625" style="41" customWidth="1"/>
    <col min="9450" max="9697" width="9.140625" style="41"/>
    <col min="9698" max="9698" width="12.42578125" style="41" customWidth="1"/>
    <col min="9699" max="9699" width="12.7109375" style="41" customWidth="1"/>
    <col min="9700" max="9700" width="10.28515625" style="41" customWidth="1"/>
    <col min="9701" max="9702" width="9.140625" style="41"/>
    <col min="9703" max="9703" width="12.5703125" style="41" customWidth="1"/>
    <col min="9704" max="9704" width="10" style="41" bestFit="1" customWidth="1"/>
    <col min="9705" max="9705" width="8.28515625" style="41" customWidth="1"/>
    <col min="9706" max="9953" width="9.140625" style="41"/>
    <col min="9954" max="9954" width="12.42578125" style="41" customWidth="1"/>
    <col min="9955" max="9955" width="12.7109375" style="41" customWidth="1"/>
    <col min="9956" max="9956" width="10.28515625" style="41" customWidth="1"/>
    <col min="9957" max="9958" width="9.140625" style="41"/>
    <col min="9959" max="9959" width="12.5703125" style="41" customWidth="1"/>
    <col min="9960" max="9960" width="10" style="41" bestFit="1" customWidth="1"/>
    <col min="9961" max="9961" width="8.28515625" style="41" customWidth="1"/>
    <col min="9962" max="10209" width="9.140625" style="41"/>
    <col min="10210" max="10210" width="12.42578125" style="41" customWidth="1"/>
    <col min="10211" max="10211" width="12.7109375" style="41" customWidth="1"/>
    <col min="10212" max="10212" width="10.28515625" style="41" customWidth="1"/>
    <col min="10213" max="10214" width="9.140625" style="41"/>
    <col min="10215" max="10215" width="12.5703125" style="41" customWidth="1"/>
    <col min="10216" max="10216" width="10" style="41" bestFit="1" customWidth="1"/>
    <col min="10217" max="10217" width="8.28515625" style="41" customWidth="1"/>
    <col min="10218" max="10465" width="9.140625" style="41"/>
    <col min="10466" max="10466" width="12.42578125" style="41" customWidth="1"/>
    <col min="10467" max="10467" width="12.7109375" style="41" customWidth="1"/>
    <col min="10468" max="10468" width="10.28515625" style="41" customWidth="1"/>
    <col min="10469" max="10470" width="9.140625" style="41"/>
    <col min="10471" max="10471" width="12.5703125" style="41" customWidth="1"/>
    <col min="10472" max="10472" width="10" style="41" bestFit="1" customWidth="1"/>
    <col min="10473" max="10473" width="8.28515625" style="41" customWidth="1"/>
    <col min="10474" max="10721" width="9.140625" style="41"/>
    <col min="10722" max="10722" width="12.42578125" style="41" customWidth="1"/>
    <col min="10723" max="10723" width="12.7109375" style="41" customWidth="1"/>
    <col min="10724" max="10724" width="10.28515625" style="41" customWidth="1"/>
    <col min="10725" max="10726" width="9.140625" style="41"/>
    <col min="10727" max="10727" width="12.5703125" style="41" customWidth="1"/>
    <col min="10728" max="10728" width="10" style="41" bestFit="1" customWidth="1"/>
    <col min="10729" max="10729" width="8.28515625" style="41" customWidth="1"/>
    <col min="10730" max="10977" width="9.140625" style="41"/>
    <col min="10978" max="10978" width="12.42578125" style="41" customWidth="1"/>
    <col min="10979" max="10979" width="12.7109375" style="41" customWidth="1"/>
    <col min="10980" max="10980" width="10.28515625" style="41" customWidth="1"/>
    <col min="10981" max="10982" width="9.140625" style="41"/>
    <col min="10983" max="10983" width="12.5703125" style="41" customWidth="1"/>
    <col min="10984" max="10984" width="10" style="41" bestFit="1" customWidth="1"/>
    <col min="10985" max="10985" width="8.28515625" style="41" customWidth="1"/>
    <col min="10986" max="11233" width="9.140625" style="41"/>
    <col min="11234" max="11234" width="12.42578125" style="41" customWidth="1"/>
    <col min="11235" max="11235" width="12.7109375" style="41" customWidth="1"/>
    <col min="11236" max="11236" width="10.28515625" style="41" customWidth="1"/>
    <col min="11237" max="11238" width="9.140625" style="41"/>
    <col min="11239" max="11239" width="12.5703125" style="41" customWidth="1"/>
    <col min="11240" max="11240" width="10" style="41" bestFit="1" customWidth="1"/>
    <col min="11241" max="11241" width="8.28515625" style="41" customWidth="1"/>
    <col min="11242" max="11489" width="9.140625" style="41"/>
    <col min="11490" max="11490" width="12.42578125" style="41" customWidth="1"/>
    <col min="11491" max="11491" width="12.7109375" style="41" customWidth="1"/>
    <col min="11492" max="11492" width="10.28515625" style="41" customWidth="1"/>
    <col min="11493" max="11494" width="9.140625" style="41"/>
    <col min="11495" max="11495" width="12.5703125" style="41" customWidth="1"/>
    <col min="11496" max="11496" width="10" style="41" bestFit="1" customWidth="1"/>
    <col min="11497" max="11497" width="8.28515625" style="41" customWidth="1"/>
    <col min="11498" max="11745" width="9.140625" style="41"/>
    <col min="11746" max="11746" width="12.42578125" style="41" customWidth="1"/>
    <col min="11747" max="11747" width="12.7109375" style="41" customWidth="1"/>
    <col min="11748" max="11748" width="10.28515625" style="41" customWidth="1"/>
    <col min="11749" max="11750" width="9.140625" style="41"/>
    <col min="11751" max="11751" width="12.5703125" style="41" customWidth="1"/>
    <col min="11752" max="11752" width="10" style="41" bestFit="1" customWidth="1"/>
    <col min="11753" max="11753" width="8.28515625" style="41" customWidth="1"/>
    <col min="11754" max="12001" width="9.140625" style="41"/>
    <col min="12002" max="12002" width="12.42578125" style="41" customWidth="1"/>
    <col min="12003" max="12003" width="12.7109375" style="41" customWidth="1"/>
    <col min="12004" max="12004" width="10.28515625" style="41" customWidth="1"/>
    <col min="12005" max="12006" width="9.140625" style="41"/>
    <col min="12007" max="12007" width="12.5703125" style="41" customWidth="1"/>
    <col min="12008" max="12008" width="10" style="41" bestFit="1" customWidth="1"/>
    <col min="12009" max="12009" width="8.28515625" style="41" customWidth="1"/>
    <col min="12010" max="12257" width="9.140625" style="41"/>
    <col min="12258" max="12258" width="12.42578125" style="41" customWidth="1"/>
    <col min="12259" max="12259" width="12.7109375" style="41" customWidth="1"/>
    <col min="12260" max="12260" width="10.28515625" style="41" customWidth="1"/>
    <col min="12261" max="12262" width="9.140625" style="41"/>
    <col min="12263" max="12263" width="12.5703125" style="41" customWidth="1"/>
    <col min="12264" max="12264" width="10" style="41" bestFit="1" customWidth="1"/>
    <col min="12265" max="12265" width="8.28515625" style="41" customWidth="1"/>
    <col min="12266" max="12513" width="9.140625" style="41"/>
    <col min="12514" max="12514" width="12.42578125" style="41" customWidth="1"/>
    <col min="12515" max="12515" width="12.7109375" style="41" customWidth="1"/>
    <col min="12516" max="12516" width="10.28515625" style="41" customWidth="1"/>
    <col min="12517" max="12518" width="9.140625" style="41"/>
    <col min="12519" max="12519" width="12.5703125" style="41" customWidth="1"/>
    <col min="12520" max="12520" width="10" style="41" bestFit="1" customWidth="1"/>
    <col min="12521" max="12521" width="8.28515625" style="41" customWidth="1"/>
    <col min="12522" max="12769" width="9.140625" style="41"/>
    <col min="12770" max="12770" width="12.42578125" style="41" customWidth="1"/>
    <col min="12771" max="12771" width="12.7109375" style="41" customWidth="1"/>
    <col min="12772" max="12772" width="10.28515625" style="41" customWidth="1"/>
    <col min="12773" max="12774" width="9.140625" style="41"/>
    <col min="12775" max="12775" width="12.5703125" style="41" customWidth="1"/>
    <col min="12776" max="12776" width="10" style="41" bestFit="1" customWidth="1"/>
    <col min="12777" max="12777" width="8.28515625" style="41" customWidth="1"/>
    <col min="12778" max="13025" width="9.140625" style="41"/>
    <col min="13026" max="13026" width="12.42578125" style="41" customWidth="1"/>
    <col min="13027" max="13027" width="12.7109375" style="41" customWidth="1"/>
    <col min="13028" max="13028" width="10.28515625" style="41" customWidth="1"/>
    <col min="13029" max="13030" width="9.140625" style="41"/>
    <col min="13031" max="13031" width="12.5703125" style="41" customWidth="1"/>
    <col min="13032" max="13032" width="10" style="41" bestFit="1" customWidth="1"/>
    <col min="13033" max="13033" width="8.28515625" style="41" customWidth="1"/>
    <col min="13034" max="13281" width="9.140625" style="41"/>
    <col min="13282" max="13282" width="12.42578125" style="41" customWidth="1"/>
    <col min="13283" max="13283" width="12.7109375" style="41" customWidth="1"/>
    <col min="13284" max="13284" width="10.28515625" style="41" customWidth="1"/>
    <col min="13285" max="13286" width="9.140625" style="41"/>
    <col min="13287" max="13287" width="12.5703125" style="41" customWidth="1"/>
    <col min="13288" max="13288" width="10" style="41" bestFit="1" customWidth="1"/>
    <col min="13289" max="13289" width="8.28515625" style="41" customWidth="1"/>
    <col min="13290" max="13537" width="9.140625" style="41"/>
    <col min="13538" max="13538" width="12.42578125" style="41" customWidth="1"/>
    <col min="13539" max="13539" width="12.7109375" style="41" customWidth="1"/>
    <col min="13540" max="13540" width="10.28515625" style="41" customWidth="1"/>
    <col min="13541" max="13542" width="9.140625" style="41"/>
    <col min="13543" max="13543" width="12.5703125" style="41" customWidth="1"/>
    <col min="13544" max="13544" width="10" style="41" bestFit="1" customWidth="1"/>
    <col min="13545" max="13545" width="8.28515625" style="41" customWidth="1"/>
    <col min="13546" max="13793" width="9.140625" style="41"/>
    <col min="13794" max="13794" width="12.42578125" style="41" customWidth="1"/>
    <col min="13795" max="13795" width="12.7109375" style="41" customWidth="1"/>
    <col min="13796" max="13796" width="10.28515625" style="41" customWidth="1"/>
    <col min="13797" max="13798" width="9.140625" style="41"/>
    <col min="13799" max="13799" width="12.5703125" style="41" customWidth="1"/>
    <col min="13800" max="13800" width="10" style="41" bestFit="1" customWidth="1"/>
    <col min="13801" max="13801" width="8.28515625" style="41" customWidth="1"/>
    <col min="13802" max="14049" width="9.140625" style="41"/>
    <col min="14050" max="14050" width="12.42578125" style="41" customWidth="1"/>
    <col min="14051" max="14051" width="12.7109375" style="41" customWidth="1"/>
    <col min="14052" max="14052" width="10.28515625" style="41" customWidth="1"/>
    <col min="14053" max="14054" width="9.140625" style="41"/>
    <col min="14055" max="14055" width="12.5703125" style="41" customWidth="1"/>
    <col min="14056" max="14056" width="10" style="41" bestFit="1" customWidth="1"/>
    <col min="14057" max="14057" width="8.28515625" style="41" customWidth="1"/>
    <col min="14058" max="14305" width="9.140625" style="41"/>
    <col min="14306" max="14306" width="12.42578125" style="41" customWidth="1"/>
    <col min="14307" max="14307" width="12.7109375" style="41" customWidth="1"/>
    <col min="14308" max="14308" width="10.28515625" style="41" customWidth="1"/>
    <col min="14309" max="14310" width="9.140625" style="41"/>
    <col min="14311" max="14311" width="12.5703125" style="41" customWidth="1"/>
    <col min="14312" max="14312" width="10" style="41" bestFit="1" customWidth="1"/>
    <col min="14313" max="14313" width="8.28515625" style="41" customWidth="1"/>
    <col min="14314" max="14561" width="9.140625" style="41"/>
    <col min="14562" max="14562" width="12.42578125" style="41" customWidth="1"/>
    <col min="14563" max="14563" width="12.7109375" style="41" customWidth="1"/>
    <col min="14564" max="14564" width="10.28515625" style="41" customWidth="1"/>
    <col min="14565" max="14566" width="9.140625" style="41"/>
    <col min="14567" max="14567" width="12.5703125" style="41" customWidth="1"/>
    <col min="14568" max="14568" width="10" style="41" bestFit="1" customWidth="1"/>
    <col min="14569" max="14569" width="8.28515625" style="41" customWidth="1"/>
    <col min="14570" max="14817" width="9.140625" style="41"/>
    <col min="14818" max="14818" width="12.42578125" style="41" customWidth="1"/>
    <col min="14819" max="14819" width="12.7109375" style="41" customWidth="1"/>
    <col min="14820" max="14820" width="10.28515625" style="41" customWidth="1"/>
    <col min="14821" max="14822" width="9.140625" style="41"/>
    <col min="14823" max="14823" width="12.5703125" style="41" customWidth="1"/>
    <col min="14824" max="14824" width="10" style="41" bestFit="1" customWidth="1"/>
    <col min="14825" max="14825" width="8.28515625" style="41" customWidth="1"/>
    <col min="14826" max="15073" width="9.140625" style="41"/>
    <col min="15074" max="15074" width="12.42578125" style="41" customWidth="1"/>
    <col min="15075" max="15075" width="12.7109375" style="41" customWidth="1"/>
    <col min="15076" max="15076" width="10.28515625" style="41" customWidth="1"/>
    <col min="15077" max="15078" width="9.140625" style="41"/>
    <col min="15079" max="15079" width="12.5703125" style="41" customWidth="1"/>
    <col min="15080" max="15080" width="10" style="41" bestFit="1" customWidth="1"/>
    <col min="15081" max="15081" width="8.28515625" style="41" customWidth="1"/>
    <col min="15082" max="15329" width="9.140625" style="41"/>
    <col min="15330" max="15330" width="12.42578125" style="41" customWidth="1"/>
    <col min="15331" max="15331" width="12.7109375" style="41" customWidth="1"/>
    <col min="15332" max="15332" width="10.28515625" style="41" customWidth="1"/>
    <col min="15333" max="15334" width="9.140625" style="41"/>
    <col min="15335" max="15335" width="12.5703125" style="41" customWidth="1"/>
    <col min="15336" max="15336" width="10" style="41" bestFit="1" customWidth="1"/>
    <col min="15337" max="15337" width="8.28515625" style="41" customWidth="1"/>
    <col min="15338" max="15585" width="9.140625" style="41"/>
    <col min="15586" max="15586" width="12.42578125" style="41" customWidth="1"/>
    <col min="15587" max="15587" width="12.7109375" style="41" customWidth="1"/>
    <col min="15588" max="15588" width="10.28515625" style="41" customWidth="1"/>
    <col min="15589" max="15590" width="9.140625" style="41"/>
    <col min="15591" max="15591" width="12.5703125" style="41" customWidth="1"/>
    <col min="15592" max="15592" width="10" style="41" bestFit="1" customWidth="1"/>
    <col min="15593" max="15593" width="8.28515625" style="41" customWidth="1"/>
    <col min="15594" max="15841" width="9.140625" style="41"/>
    <col min="15842" max="15842" width="12.42578125" style="41" customWidth="1"/>
    <col min="15843" max="15843" width="12.7109375" style="41" customWidth="1"/>
    <col min="15844" max="15844" width="10.28515625" style="41" customWidth="1"/>
    <col min="15845" max="15846" width="9.140625" style="41"/>
    <col min="15847" max="15847" width="12.5703125" style="41" customWidth="1"/>
    <col min="15848" max="15848" width="10" style="41" bestFit="1" customWidth="1"/>
    <col min="15849" max="15849" width="8.28515625" style="41" customWidth="1"/>
    <col min="15850" max="16097" width="9.140625" style="41"/>
    <col min="16098" max="16098" width="12.42578125" style="41" customWidth="1"/>
    <col min="16099" max="16099" width="12.7109375" style="41" customWidth="1"/>
    <col min="16100" max="16100" width="10.28515625" style="41" customWidth="1"/>
    <col min="16101" max="16102" width="9.140625" style="41"/>
    <col min="16103" max="16103" width="12.5703125" style="41" customWidth="1"/>
    <col min="16104" max="16104" width="10" style="41" bestFit="1" customWidth="1"/>
    <col min="16105" max="16105" width="8.28515625" style="41" customWidth="1"/>
    <col min="16106" max="16384" width="9.140625" style="41"/>
  </cols>
  <sheetData>
    <row r="1" spans="1:9" thickBot="1">
      <c r="A1" s="53" t="s">
        <v>9</v>
      </c>
      <c r="B1" s="54"/>
      <c r="C1" s="54"/>
      <c r="D1" s="54"/>
      <c r="E1" s="54"/>
      <c r="F1" s="54"/>
      <c r="G1" s="54"/>
      <c r="H1" s="55"/>
      <c r="I1" s="41"/>
    </row>
    <row r="2" spans="1:9" ht="19.5" thickBot="1">
      <c r="A2" s="1" t="s">
        <v>7</v>
      </c>
      <c r="B2" s="1" t="s">
        <v>0</v>
      </c>
      <c r="C2" s="2" t="s">
        <v>1</v>
      </c>
      <c r="D2" s="3" t="s">
        <v>2</v>
      </c>
      <c r="E2" s="3" t="s">
        <v>3</v>
      </c>
      <c r="F2" s="3" t="s">
        <v>3</v>
      </c>
      <c r="G2" s="8" t="s">
        <v>10</v>
      </c>
      <c r="H2" s="19" t="s">
        <v>10</v>
      </c>
    </row>
    <row r="3" spans="1:9" ht="24.75" thickBot="1">
      <c r="A3" s="1" t="s">
        <v>11</v>
      </c>
      <c r="B3" s="1" t="s">
        <v>4</v>
      </c>
      <c r="C3" s="4" t="s">
        <v>12</v>
      </c>
      <c r="D3" s="5" t="s">
        <v>12</v>
      </c>
      <c r="E3" s="5" t="s">
        <v>5</v>
      </c>
      <c r="F3" s="5" t="s">
        <v>6</v>
      </c>
      <c r="G3" s="8" t="s">
        <v>8</v>
      </c>
      <c r="H3" s="19" t="s">
        <v>13</v>
      </c>
    </row>
    <row r="4" spans="1:9" ht="15" customHeight="1">
      <c r="A4" s="48">
        <v>1</v>
      </c>
      <c r="B4" s="16">
        <v>43807</v>
      </c>
      <c r="C4" s="17">
        <v>7000</v>
      </c>
      <c r="D4" s="9">
        <f>C4+500</f>
        <v>7500</v>
      </c>
      <c r="E4" s="10"/>
      <c r="F4" s="10"/>
      <c r="G4" s="10">
        <f>C4*(0.5)</f>
        <v>3500</v>
      </c>
      <c r="H4" s="10"/>
      <c r="I4" s="21">
        <v>1</v>
      </c>
    </row>
    <row r="5" spans="1:9">
      <c r="A5" s="51"/>
      <c r="B5" s="16">
        <f>B4+7</f>
        <v>43814</v>
      </c>
      <c r="C5" s="9">
        <f>D4+E4-F4</f>
        <v>7500</v>
      </c>
      <c r="D5" s="9">
        <f>C5</f>
        <v>7500</v>
      </c>
      <c r="E5" s="10"/>
      <c r="F5" s="10"/>
      <c r="G5" s="10">
        <f>C5-G4</f>
        <v>4000</v>
      </c>
      <c r="H5" s="10"/>
    </row>
    <row r="6" spans="1:9" ht="15">
      <c r="A6" s="51"/>
      <c r="B6" s="58">
        <f>B5+7</f>
        <v>43821</v>
      </c>
      <c r="C6" s="22">
        <f>D5+E5-F5</f>
        <v>7500</v>
      </c>
      <c r="D6" s="22">
        <f>C6</f>
        <v>7500</v>
      </c>
      <c r="E6" s="59"/>
      <c r="F6" s="59"/>
      <c r="G6" s="59">
        <f>C6-G4</f>
        <v>4000</v>
      </c>
      <c r="H6" s="59"/>
      <c r="I6" s="60" t="s">
        <v>16</v>
      </c>
    </row>
    <row r="7" spans="1:9" ht="18.75" customHeight="1" thickBot="1">
      <c r="A7" s="52"/>
      <c r="B7" s="58">
        <f>B6+7</f>
        <v>43828</v>
      </c>
      <c r="C7" s="22">
        <f>D6+E6-F6</f>
        <v>7500</v>
      </c>
      <c r="D7" s="22">
        <f>C7</f>
        <v>7500</v>
      </c>
      <c r="E7" s="59"/>
      <c r="F7" s="59"/>
      <c r="G7" s="59">
        <f>C7-G4</f>
        <v>4000</v>
      </c>
      <c r="H7" s="59"/>
      <c r="I7" s="60"/>
    </row>
    <row r="8" spans="1:9" ht="19.5" thickBot="1">
      <c r="A8" s="7"/>
      <c r="B8" s="7"/>
      <c r="C8" s="12"/>
      <c r="D8" s="13"/>
      <c r="E8" s="13"/>
      <c r="F8" s="6"/>
      <c r="G8" s="15"/>
      <c r="H8" s="15"/>
    </row>
    <row r="9" spans="1:9">
      <c r="A9" s="48">
        <v>2</v>
      </c>
      <c r="B9" s="16">
        <f>B7+7</f>
        <v>43835</v>
      </c>
      <c r="C9" s="11">
        <f>D7+E7-F7</f>
        <v>7500</v>
      </c>
      <c r="D9" s="9">
        <f>C9+200</f>
        <v>7700</v>
      </c>
      <c r="E9" s="10"/>
      <c r="F9" s="10"/>
      <c r="G9" s="10">
        <f>C9-G4</f>
        <v>4000</v>
      </c>
      <c r="H9" s="10"/>
    </row>
    <row r="10" spans="1:9">
      <c r="A10" s="51"/>
      <c r="B10" s="16">
        <f>B9+7</f>
        <v>43842</v>
      </c>
      <c r="C10" s="11">
        <f>D9+E9-F9</f>
        <v>7700</v>
      </c>
      <c r="D10" s="9">
        <f>C10+192</f>
        <v>7892</v>
      </c>
      <c r="E10" s="10">
        <v>2000</v>
      </c>
      <c r="F10" s="10"/>
      <c r="G10" s="10">
        <f>C10-G4</f>
        <v>4200</v>
      </c>
      <c r="H10" s="10"/>
    </row>
    <row r="11" spans="1:9">
      <c r="A11" s="51"/>
      <c r="B11" s="16">
        <f>B10+7</f>
        <v>43849</v>
      </c>
      <c r="C11" s="11">
        <f>D10+E10-F10</f>
        <v>9892</v>
      </c>
      <c r="D11" s="9">
        <f>C11+537</f>
        <v>10429</v>
      </c>
      <c r="E11" s="10"/>
      <c r="F11" s="10"/>
      <c r="G11" s="10">
        <f>C11-G4</f>
        <v>6392</v>
      </c>
      <c r="H11" s="10"/>
    </row>
    <row r="12" spans="1:9" ht="19.5" thickBot="1">
      <c r="A12" s="52"/>
      <c r="B12" s="56">
        <f>B11+7</f>
        <v>43856</v>
      </c>
      <c r="C12" s="23">
        <f>D11+E11-F11</f>
        <v>10429</v>
      </c>
      <c r="D12" s="9">
        <f>C12+700</f>
        <v>11129</v>
      </c>
      <c r="E12" s="10"/>
      <c r="F12" s="10"/>
      <c r="G12" s="10">
        <f>C12-G4</f>
        <v>6929</v>
      </c>
      <c r="H12" s="10"/>
    </row>
    <row r="13" spans="1:9" ht="19.5" thickBot="1">
      <c r="A13" s="7"/>
      <c r="B13" s="7"/>
      <c r="C13" s="12"/>
      <c r="D13" s="13"/>
      <c r="E13" s="13"/>
      <c r="F13" s="6"/>
      <c r="G13" s="15"/>
      <c r="H13" s="15"/>
    </row>
    <row r="14" spans="1:9">
      <c r="A14" s="48">
        <v>3</v>
      </c>
      <c r="B14" s="16">
        <f>B12+7</f>
        <v>43863</v>
      </c>
      <c r="C14" s="11">
        <f>D12+E12-F12</f>
        <v>11129</v>
      </c>
      <c r="D14" s="9">
        <f>C14+700</f>
        <v>11829</v>
      </c>
      <c r="E14" s="10"/>
      <c r="F14" s="10"/>
      <c r="G14" s="10">
        <f>C14-G4</f>
        <v>7629</v>
      </c>
      <c r="H14" s="10"/>
    </row>
    <row r="15" spans="1:9">
      <c r="A15" s="51"/>
      <c r="B15" s="16">
        <f>B14+7</f>
        <v>43870</v>
      </c>
      <c r="C15" s="11">
        <f>D14+E14-F14</f>
        <v>11829</v>
      </c>
      <c r="D15" s="9">
        <f>C15+700</f>
        <v>12529</v>
      </c>
      <c r="E15" s="10"/>
      <c r="F15" s="10"/>
      <c r="G15" s="10">
        <f>C15-G4</f>
        <v>8329</v>
      </c>
      <c r="H15" s="10"/>
    </row>
    <row r="16" spans="1:9">
      <c r="A16" s="51"/>
      <c r="B16" s="16">
        <f>B15+7</f>
        <v>43877</v>
      </c>
      <c r="C16" s="11">
        <f>D15+E15-F15</f>
        <v>12529</v>
      </c>
      <c r="D16" s="9">
        <f>C16+700</f>
        <v>13229</v>
      </c>
      <c r="E16" s="10"/>
      <c r="F16" s="10"/>
      <c r="G16" s="10">
        <f>C16-G4</f>
        <v>9029</v>
      </c>
      <c r="H16" s="10"/>
    </row>
    <row r="17" spans="1:9" ht="19.5" thickBot="1">
      <c r="A17" s="52"/>
      <c r="B17" s="30">
        <f>B16+7</f>
        <v>43884</v>
      </c>
      <c r="C17" s="11">
        <f>D16+E16-F16</f>
        <v>13229</v>
      </c>
      <c r="D17" s="9">
        <f>C17+1000</f>
        <v>14229</v>
      </c>
      <c r="E17" s="10"/>
      <c r="F17" s="10"/>
      <c r="G17" s="10">
        <f>C17-G4</f>
        <v>9729</v>
      </c>
      <c r="H17" s="10"/>
      <c r="I17" s="31">
        <v>2</v>
      </c>
    </row>
    <row r="18" spans="1:9" ht="19.5" thickBot="1">
      <c r="A18" s="7"/>
      <c r="B18" s="7"/>
      <c r="C18" s="12"/>
      <c r="D18" s="13"/>
      <c r="E18" s="13"/>
      <c r="F18" s="6"/>
      <c r="G18" s="15"/>
      <c r="H18" s="15"/>
    </row>
    <row r="19" spans="1:9" ht="15" customHeight="1">
      <c r="A19" s="48">
        <v>4</v>
      </c>
      <c r="B19" s="16">
        <f>B17+7</f>
        <v>43891</v>
      </c>
      <c r="C19" s="11">
        <f>D17+E17-F17</f>
        <v>14229</v>
      </c>
      <c r="D19" s="9">
        <f>C19+1000</f>
        <v>15229</v>
      </c>
      <c r="E19" s="10"/>
      <c r="F19" s="10"/>
      <c r="G19" s="10">
        <f>C19-G4</f>
        <v>10729</v>
      </c>
      <c r="H19" s="10"/>
    </row>
    <row r="20" spans="1:9">
      <c r="A20" s="51"/>
      <c r="B20" s="24">
        <f>B19+7</f>
        <v>43898</v>
      </c>
      <c r="C20" s="9">
        <f>D19+E19-F19</f>
        <v>15229</v>
      </c>
      <c r="D20" s="9">
        <f>C20+1200</f>
        <v>16429</v>
      </c>
      <c r="E20" s="10"/>
      <c r="F20" s="10"/>
      <c r="G20" s="10">
        <f>C20-G4</f>
        <v>11729</v>
      </c>
      <c r="H20" s="10"/>
    </row>
    <row r="21" spans="1:9">
      <c r="A21" s="51"/>
      <c r="B21" s="16">
        <f>B20+7</f>
        <v>43905</v>
      </c>
      <c r="C21" s="9">
        <f>D20+E20-F20</f>
        <v>16429</v>
      </c>
      <c r="D21" s="9">
        <f>C21+1200</f>
        <v>17629</v>
      </c>
      <c r="E21" s="10"/>
      <c r="F21" s="10"/>
      <c r="G21" s="10">
        <f>C21-G4</f>
        <v>12929</v>
      </c>
      <c r="H21" s="10"/>
    </row>
    <row r="22" spans="1:9" ht="19.5" thickBot="1">
      <c r="A22" s="52"/>
      <c r="B22" s="16">
        <f>B21+7</f>
        <v>43912</v>
      </c>
      <c r="C22" s="9">
        <f>D21+E21-F21</f>
        <v>17629</v>
      </c>
      <c r="D22" s="9">
        <f>C22+1200</f>
        <v>18829</v>
      </c>
      <c r="E22" s="10"/>
      <c r="F22" s="10"/>
      <c r="G22" s="10">
        <f>C22-G4</f>
        <v>14129</v>
      </c>
      <c r="H22" s="10"/>
    </row>
    <row r="23" spans="1:9" ht="19.5" thickBot="1">
      <c r="A23" s="7"/>
      <c r="B23" s="7"/>
      <c r="C23" s="12"/>
      <c r="D23" s="13"/>
      <c r="E23" s="13"/>
      <c r="F23" s="6"/>
      <c r="G23" s="15"/>
      <c r="H23" s="15"/>
    </row>
    <row r="24" spans="1:9">
      <c r="A24" s="48">
        <v>5</v>
      </c>
      <c r="B24" s="25">
        <f>B22+7</f>
        <v>43919</v>
      </c>
      <c r="C24" s="9">
        <f>D22+E22-F22</f>
        <v>18829</v>
      </c>
      <c r="D24" s="9">
        <f>C24+1500</f>
        <v>20329</v>
      </c>
      <c r="E24" s="10"/>
      <c r="F24" s="10"/>
      <c r="G24" s="10" t="s">
        <v>14</v>
      </c>
      <c r="H24" s="10"/>
      <c r="I24" s="26">
        <v>3</v>
      </c>
    </row>
    <row r="25" spans="1:9">
      <c r="A25" s="51"/>
      <c r="B25" s="16">
        <f>B24+7</f>
        <v>43926</v>
      </c>
      <c r="C25" s="11">
        <f>D24+E24-F24</f>
        <v>20329</v>
      </c>
      <c r="D25" s="9">
        <f>C25+1500</f>
        <v>21829</v>
      </c>
      <c r="E25" s="10"/>
      <c r="F25" s="10"/>
      <c r="G25" s="10" t="s">
        <v>14</v>
      </c>
      <c r="H25" s="10"/>
    </row>
    <row r="26" spans="1:9">
      <c r="A26" s="51"/>
      <c r="B26" s="24">
        <f>B25+7</f>
        <v>43933</v>
      </c>
      <c r="C26" s="11">
        <f>D25+E25-F25</f>
        <v>21829</v>
      </c>
      <c r="D26" s="9">
        <f>C26+1700</f>
        <v>23529</v>
      </c>
      <c r="E26" s="10"/>
      <c r="F26" s="10"/>
      <c r="G26" s="10" t="s">
        <v>14</v>
      </c>
      <c r="H26" s="10"/>
    </row>
    <row r="27" spans="1:9" ht="19.5" thickBot="1">
      <c r="A27" s="52"/>
      <c r="B27" s="16">
        <f>B26+7</f>
        <v>43940</v>
      </c>
      <c r="C27" s="11">
        <f>D26+E26-F26</f>
        <v>23529</v>
      </c>
      <c r="D27" s="9">
        <f>C27+1700</f>
        <v>25229</v>
      </c>
      <c r="E27" s="10"/>
      <c r="F27" s="10"/>
      <c r="G27" s="10" t="s">
        <v>14</v>
      </c>
      <c r="H27" s="10"/>
    </row>
    <row r="28" spans="1:9" ht="19.5" thickBot="1">
      <c r="A28" s="7"/>
      <c r="B28" s="7"/>
      <c r="C28" s="12"/>
      <c r="D28" s="13"/>
      <c r="E28" s="13"/>
      <c r="F28" s="6"/>
      <c r="G28" s="15"/>
      <c r="H28" s="15"/>
    </row>
    <row r="29" spans="1:9" ht="15" customHeight="1">
      <c r="A29" s="48">
        <v>6</v>
      </c>
      <c r="B29" s="16">
        <f>B27+7</f>
        <v>43947</v>
      </c>
      <c r="C29" s="11">
        <f>D27+E27-F27</f>
        <v>25229</v>
      </c>
      <c r="D29" s="9">
        <f>C29+1700</f>
        <v>26929</v>
      </c>
      <c r="E29" s="10"/>
      <c r="F29" s="10"/>
      <c r="G29" s="10" t="s">
        <v>14</v>
      </c>
      <c r="H29" s="10"/>
    </row>
    <row r="30" spans="1:9">
      <c r="A30" s="51"/>
      <c r="B30" s="28">
        <f>B29+7</f>
        <v>43954</v>
      </c>
      <c r="C30" s="11">
        <f>D29+E29-F29</f>
        <v>26929</v>
      </c>
      <c r="D30" s="9">
        <f>C30+2000</f>
        <v>28929</v>
      </c>
      <c r="E30" s="10"/>
      <c r="F30" s="10"/>
      <c r="G30" s="10" t="s">
        <v>14</v>
      </c>
      <c r="H30" s="10"/>
      <c r="I30" s="29">
        <v>4</v>
      </c>
    </row>
    <row r="31" spans="1:9">
      <c r="A31" s="51"/>
      <c r="B31" s="16">
        <f>B30+7</f>
        <v>43961</v>
      </c>
      <c r="C31" s="11">
        <f>D30+E30-F30</f>
        <v>28929</v>
      </c>
      <c r="D31" s="9">
        <f>C31+2000</f>
        <v>30929</v>
      </c>
      <c r="E31" s="10"/>
      <c r="F31" s="10"/>
      <c r="G31" s="10" t="s">
        <v>14</v>
      </c>
      <c r="H31" s="10"/>
    </row>
    <row r="32" spans="1:9" ht="19.5" thickBot="1">
      <c r="A32" s="52"/>
      <c r="B32" s="24">
        <f>B31+7</f>
        <v>43968</v>
      </c>
      <c r="C32" s="11">
        <f>D31+E31-F31</f>
        <v>30929</v>
      </c>
      <c r="D32" s="9">
        <f>C32+2200</f>
        <v>33129</v>
      </c>
      <c r="E32" s="10"/>
      <c r="F32" s="10"/>
      <c r="G32" s="10" t="s">
        <v>14</v>
      </c>
      <c r="H32" s="10"/>
    </row>
    <row r="33" spans="1:9" s="42" customFormat="1" ht="19.5" thickBot="1">
      <c r="A33" s="7"/>
      <c r="B33" s="7"/>
      <c r="C33" s="12"/>
      <c r="D33" s="13"/>
      <c r="E33" s="14"/>
      <c r="F33" s="6"/>
      <c r="G33" s="15"/>
      <c r="H33" s="15"/>
      <c r="I33" s="27"/>
    </row>
    <row r="34" spans="1:9" s="42" customFormat="1" ht="15" customHeight="1">
      <c r="A34" s="48">
        <v>7</v>
      </c>
      <c r="B34" s="30">
        <f>B32+7</f>
        <v>43975</v>
      </c>
      <c r="C34" s="9">
        <f>D32+E32-F32</f>
        <v>33129</v>
      </c>
      <c r="D34" s="9">
        <f>C34+2500</f>
        <v>35629</v>
      </c>
      <c r="E34" s="10"/>
      <c r="F34" s="10"/>
      <c r="G34" s="10" t="s">
        <v>14</v>
      </c>
      <c r="H34" s="10"/>
      <c r="I34" s="31">
        <v>5</v>
      </c>
    </row>
    <row r="35" spans="1:9" s="42" customFormat="1">
      <c r="A35" s="51"/>
      <c r="B35" s="16">
        <f>B34+7</f>
        <v>43982</v>
      </c>
      <c r="C35" s="9">
        <f>D34+E34-F34</f>
        <v>35629</v>
      </c>
      <c r="D35" s="9">
        <f>C35+2500</f>
        <v>38129</v>
      </c>
      <c r="E35" s="10"/>
      <c r="F35" s="10"/>
      <c r="G35" s="10" t="s">
        <v>14</v>
      </c>
      <c r="H35" s="10"/>
      <c r="I35" s="27"/>
    </row>
    <row r="36" spans="1:9" s="42" customFormat="1">
      <c r="A36" s="51"/>
      <c r="B36" s="24">
        <f>B35+7</f>
        <v>43989</v>
      </c>
      <c r="C36" s="9">
        <f>D35+E35-F35</f>
        <v>38129</v>
      </c>
      <c r="D36" s="9">
        <f>C36+2700</f>
        <v>40829</v>
      </c>
      <c r="E36" s="10"/>
      <c r="F36" s="10"/>
      <c r="G36" s="10" t="s">
        <v>14</v>
      </c>
      <c r="H36" s="10"/>
      <c r="I36" s="20"/>
    </row>
    <row r="37" spans="1:9" s="42" customFormat="1" ht="19.5" thickBot="1">
      <c r="A37" s="52"/>
      <c r="B37" s="32">
        <f>B36+7</f>
        <v>43996</v>
      </c>
      <c r="C37" s="9">
        <f>D36+E36-F36</f>
        <v>40829</v>
      </c>
      <c r="D37" s="9">
        <f>C37+3000</f>
        <v>43829</v>
      </c>
      <c r="E37" s="10"/>
      <c r="F37" s="10"/>
      <c r="G37" s="10" t="s">
        <v>14</v>
      </c>
      <c r="H37" s="10"/>
      <c r="I37" s="33">
        <v>6</v>
      </c>
    </row>
    <row r="38" spans="1:9" s="42" customFormat="1" ht="19.5" thickBot="1">
      <c r="A38" s="7"/>
      <c r="B38" s="7"/>
      <c r="C38" s="12"/>
      <c r="D38" s="13"/>
      <c r="E38" s="13"/>
      <c r="F38" s="6"/>
      <c r="G38" s="15"/>
      <c r="H38" s="15"/>
      <c r="I38" s="27"/>
    </row>
    <row r="39" spans="1:9" s="42" customFormat="1" ht="15">
      <c r="A39" s="48">
        <v>8</v>
      </c>
      <c r="B39" s="16">
        <f>B37+7</f>
        <v>44003</v>
      </c>
      <c r="C39" s="9">
        <f>D37+E37-F37</f>
        <v>43829</v>
      </c>
      <c r="D39" s="9">
        <f>C39+3200</f>
        <v>47029</v>
      </c>
      <c r="E39" s="10"/>
      <c r="F39" s="10"/>
      <c r="G39" s="10" t="s">
        <v>14</v>
      </c>
      <c r="H39" s="10"/>
    </row>
    <row r="40" spans="1:9" s="42" customFormat="1">
      <c r="A40" s="51"/>
      <c r="B40" s="34">
        <f>B39+7</f>
        <v>44010</v>
      </c>
      <c r="C40" s="11">
        <f>D39+E39-F39</f>
        <v>47029</v>
      </c>
      <c r="D40" s="9">
        <f>C40+3500</f>
        <v>50529</v>
      </c>
      <c r="E40" s="10"/>
      <c r="F40" s="10"/>
      <c r="G40" s="10" t="s">
        <v>14</v>
      </c>
      <c r="H40" s="10"/>
      <c r="I40" s="21">
        <v>7</v>
      </c>
    </row>
    <row r="41" spans="1:9" s="42" customFormat="1">
      <c r="A41" s="51"/>
      <c r="B41" s="24">
        <f>B40+7</f>
        <v>44017</v>
      </c>
      <c r="C41" s="11">
        <f>D40+E40-F40</f>
        <v>50529</v>
      </c>
      <c r="D41" s="9">
        <f>C41+3700</f>
        <v>54229</v>
      </c>
      <c r="E41" s="10"/>
      <c r="F41" s="10"/>
      <c r="G41" s="10" t="s">
        <v>14</v>
      </c>
      <c r="H41" s="10"/>
      <c r="I41" s="27"/>
    </row>
    <row r="42" spans="1:9" s="42" customFormat="1" ht="19.5" thickBot="1">
      <c r="A42" s="52"/>
      <c r="B42" s="35">
        <f>B41+7</f>
        <v>44024</v>
      </c>
      <c r="C42" s="11">
        <f>D41+E41-F41</f>
        <v>54229</v>
      </c>
      <c r="D42" s="9">
        <f>C42+4000</f>
        <v>58229</v>
      </c>
      <c r="E42" s="10"/>
      <c r="F42" s="10"/>
      <c r="G42" s="10" t="s">
        <v>14</v>
      </c>
      <c r="H42" s="10"/>
      <c r="I42" s="36">
        <v>8</v>
      </c>
    </row>
    <row r="43" spans="1:9" s="42" customFormat="1" ht="19.5" thickBot="1">
      <c r="A43" s="7"/>
      <c r="B43" s="7"/>
      <c r="C43" s="12"/>
      <c r="D43" s="13"/>
      <c r="E43" s="13"/>
      <c r="F43" s="6"/>
      <c r="G43" s="15"/>
      <c r="H43" s="15"/>
      <c r="I43" s="27"/>
    </row>
    <row r="44" spans="1:9" s="42" customFormat="1" ht="15">
      <c r="A44" s="48">
        <v>9</v>
      </c>
      <c r="B44" s="24">
        <f>B42+7</f>
        <v>44031</v>
      </c>
      <c r="C44" s="11">
        <f>D42+E42-F42</f>
        <v>58229</v>
      </c>
      <c r="D44" s="9">
        <f>C44+4200</f>
        <v>62429</v>
      </c>
      <c r="E44" s="10"/>
      <c r="F44" s="10"/>
      <c r="G44" s="10" t="s">
        <v>14</v>
      </c>
      <c r="H44" s="10"/>
    </row>
    <row r="45" spans="1:9" s="42" customFormat="1">
      <c r="A45" s="51"/>
      <c r="B45" s="37">
        <f>B44+7</f>
        <v>44038</v>
      </c>
      <c r="C45" s="11">
        <f>D44+E44-F44</f>
        <v>62429</v>
      </c>
      <c r="D45" s="9">
        <f>C45+4500</f>
        <v>66929</v>
      </c>
      <c r="E45" s="10"/>
      <c r="F45" s="10"/>
      <c r="G45" s="10" t="s">
        <v>14</v>
      </c>
      <c r="H45" s="10"/>
      <c r="I45" s="38">
        <v>9</v>
      </c>
    </row>
    <row r="46" spans="1:9" s="42" customFormat="1" ht="15">
      <c r="A46" s="51"/>
      <c r="B46" s="24">
        <f>B45+7</f>
        <v>44045</v>
      </c>
      <c r="C46" s="11">
        <f>D45+E45-F45</f>
        <v>66929</v>
      </c>
      <c r="D46" s="9">
        <f>C46+4700</f>
        <v>71629</v>
      </c>
      <c r="E46" s="10"/>
      <c r="F46" s="10"/>
      <c r="G46" s="10" t="s">
        <v>14</v>
      </c>
      <c r="H46" s="10"/>
    </row>
    <row r="47" spans="1:9" s="42" customFormat="1" ht="19.5" thickBot="1">
      <c r="A47" s="52"/>
      <c r="B47" s="39">
        <f>B46+7</f>
        <v>44052</v>
      </c>
      <c r="C47" s="11">
        <f>D46+E46-F46</f>
        <v>71629</v>
      </c>
      <c r="D47" s="9">
        <f>C47+5000</f>
        <v>76629</v>
      </c>
      <c r="E47" s="10"/>
      <c r="F47" s="10"/>
      <c r="G47" s="10" t="s">
        <v>14</v>
      </c>
      <c r="H47" s="10"/>
      <c r="I47" s="40">
        <v>10</v>
      </c>
    </row>
    <row r="48" spans="1:9" s="42" customFormat="1" ht="19.5" thickBot="1">
      <c r="A48" s="7"/>
      <c r="B48" s="7"/>
      <c r="C48" s="12"/>
      <c r="D48" s="13"/>
      <c r="E48" s="14"/>
      <c r="F48" s="6"/>
      <c r="G48" s="15"/>
      <c r="H48" s="15"/>
      <c r="I48" s="27"/>
    </row>
    <row r="49" spans="1:9" s="42" customFormat="1" ht="15" customHeight="1">
      <c r="A49" s="48">
        <v>10</v>
      </c>
      <c r="B49" s="16">
        <f>B47+7</f>
        <v>44059</v>
      </c>
      <c r="C49" s="9">
        <f>D47+E47-F47</f>
        <v>76629</v>
      </c>
      <c r="D49" s="9">
        <f>C49+5000</f>
        <v>81629</v>
      </c>
      <c r="E49" s="10"/>
      <c r="F49" s="10"/>
      <c r="G49" s="10" t="s">
        <v>14</v>
      </c>
      <c r="H49" s="10"/>
      <c r="I49" s="27"/>
    </row>
    <row r="50" spans="1:9" s="42" customFormat="1" ht="15">
      <c r="A50" s="49"/>
      <c r="B50" s="16">
        <f>B49+7</f>
        <v>44066</v>
      </c>
      <c r="C50" s="9">
        <f>D49+E49-F49</f>
        <v>81629</v>
      </c>
      <c r="D50" s="9">
        <f>C50+5000</f>
        <v>86629</v>
      </c>
      <c r="E50" s="10"/>
      <c r="F50" s="10"/>
      <c r="G50" s="10" t="s">
        <v>14</v>
      </c>
      <c r="H50" s="10"/>
    </row>
    <row r="51" spans="1:9" s="42" customFormat="1">
      <c r="A51" s="49"/>
      <c r="B51" s="16">
        <f>B50+7</f>
        <v>44073</v>
      </c>
      <c r="C51" s="9">
        <f>D50+E50-F50</f>
        <v>86629</v>
      </c>
      <c r="D51" s="9">
        <f>C51+5000</f>
        <v>91629</v>
      </c>
      <c r="E51" s="10"/>
      <c r="F51" s="10"/>
      <c r="G51" s="10" t="s">
        <v>14</v>
      </c>
      <c r="H51" s="10"/>
      <c r="I51" s="27"/>
    </row>
    <row r="52" spans="1:9" s="42" customFormat="1" ht="15.75" thickBot="1">
      <c r="A52" s="50"/>
      <c r="B52" s="18">
        <f>B51+7</f>
        <v>44080</v>
      </c>
      <c r="C52" s="9">
        <f>D51+E51-F51</f>
        <v>91629</v>
      </c>
      <c r="D52" s="9">
        <f>C52+5000</f>
        <v>96629</v>
      </c>
      <c r="E52" s="10"/>
      <c r="F52" s="10"/>
      <c r="G52" s="10" t="s">
        <v>14</v>
      </c>
      <c r="H52" s="10"/>
    </row>
    <row r="53" spans="1:9" s="42" customFormat="1" ht="19.5" thickBot="1">
      <c r="A53" s="7"/>
      <c r="B53" s="7"/>
      <c r="C53" s="12"/>
      <c r="D53" s="13"/>
      <c r="E53" s="13"/>
      <c r="F53" s="6"/>
      <c r="G53" s="15"/>
      <c r="H53" s="15"/>
      <c r="I53" s="27"/>
    </row>
    <row r="54" spans="1:9" s="42" customFormat="1" ht="15" customHeight="1">
      <c r="A54" s="48">
        <v>11</v>
      </c>
      <c r="B54" s="16">
        <f>B52+7</f>
        <v>44087</v>
      </c>
      <c r="C54" s="9">
        <f>D52+E52-F52</f>
        <v>96629</v>
      </c>
      <c r="D54" s="9">
        <f>C54+5000</f>
        <v>101629</v>
      </c>
      <c r="E54" s="10"/>
      <c r="F54" s="10"/>
      <c r="G54" s="10" t="s">
        <v>14</v>
      </c>
      <c r="H54" s="10"/>
    </row>
    <row r="55" spans="1:9" s="42" customFormat="1">
      <c r="A55" s="49"/>
      <c r="B55" s="43">
        <f>B54+7</f>
        <v>44094</v>
      </c>
      <c r="C55" s="44">
        <f>D54+E54-F54</f>
        <v>101629</v>
      </c>
      <c r="D55" s="45">
        <f>C55+5000</f>
        <v>106629</v>
      </c>
      <c r="E55" s="10"/>
      <c r="F55" s="10"/>
      <c r="G55" s="46" t="s">
        <v>14</v>
      </c>
      <c r="H55" s="10"/>
      <c r="I55" s="47" t="s">
        <v>15</v>
      </c>
    </row>
    <row r="56" spans="1:9" s="42" customFormat="1" ht="15">
      <c r="A56" s="49"/>
      <c r="B56" s="16">
        <f>B55+7</f>
        <v>44101</v>
      </c>
      <c r="C56" s="11">
        <f>D55+E55-F55</f>
        <v>106629</v>
      </c>
      <c r="D56" s="9">
        <f>C56+5000</f>
        <v>111629</v>
      </c>
      <c r="E56" s="10"/>
      <c r="F56" s="10"/>
      <c r="G56" s="10" t="s">
        <v>14</v>
      </c>
      <c r="H56" s="10"/>
    </row>
    <row r="57" spans="1:9" s="42" customFormat="1" ht="19.5" thickBot="1">
      <c r="A57" s="50"/>
      <c r="B57" s="18">
        <f>B56+7</f>
        <v>44108</v>
      </c>
      <c r="C57" s="11">
        <f>D56+E56-F56</f>
        <v>111629</v>
      </c>
      <c r="D57" s="9">
        <f>C57+5000</f>
        <v>116629</v>
      </c>
      <c r="E57" s="10"/>
      <c r="F57" s="10"/>
      <c r="G57" s="10" t="s">
        <v>14</v>
      </c>
      <c r="H57" s="10"/>
      <c r="I57" s="27"/>
    </row>
    <row r="58" spans="1:9" s="42" customFormat="1" ht="19.5" thickBot="1">
      <c r="A58" s="7"/>
      <c r="B58" s="7"/>
      <c r="C58" s="12"/>
      <c r="D58" s="13"/>
      <c r="E58" s="13"/>
      <c r="F58" s="6"/>
      <c r="G58" s="15"/>
      <c r="H58" s="15"/>
      <c r="I58" s="27"/>
    </row>
    <row r="59" spans="1:9" s="42" customFormat="1" ht="15">
      <c r="A59" s="48">
        <v>12</v>
      </c>
      <c r="B59" s="16">
        <f>B57+7</f>
        <v>44115</v>
      </c>
      <c r="C59" s="11">
        <f>D57+E57-F57</f>
        <v>116629</v>
      </c>
      <c r="D59" s="9">
        <f>C59+5000</f>
        <v>121629</v>
      </c>
      <c r="E59" s="10"/>
      <c r="F59" s="10"/>
      <c r="G59" s="10" t="s">
        <v>14</v>
      </c>
      <c r="H59" s="10"/>
    </row>
    <row r="60" spans="1:9" s="42" customFormat="1">
      <c r="A60" s="49"/>
      <c r="B60" s="16">
        <f>B59+7</f>
        <v>44122</v>
      </c>
      <c r="C60" s="11">
        <f>D59+E59-F59</f>
        <v>121629</v>
      </c>
      <c r="D60" s="9">
        <f>C60+5000</f>
        <v>126629</v>
      </c>
      <c r="E60" s="10"/>
      <c r="F60" s="10"/>
      <c r="G60" s="10" t="s">
        <v>14</v>
      </c>
      <c r="H60" s="10"/>
      <c r="I60" s="27"/>
    </row>
    <row r="61" spans="1:9" s="42" customFormat="1" ht="15">
      <c r="A61" s="49"/>
      <c r="B61" s="16">
        <f>B60+7</f>
        <v>44129</v>
      </c>
      <c r="C61" s="11">
        <f>D60+E60-F60</f>
        <v>126629</v>
      </c>
      <c r="D61" s="9">
        <f>C61+5000</f>
        <v>131629</v>
      </c>
      <c r="E61" s="10"/>
      <c r="F61" s="10"/>
      <c r="G61" s="10" t="s">
        <v>14</v>
      </c>
      <c r="H61" s="10"/>
    </row>
    <row r="62" spans="1:9" s="42" customFormat="1" ht="19.5" thickBot="1">
      <c r="A62" s="50"/>
      <c r="B62" s="16">
        <f>B61+7</f>
        <v>44136</v>
      </c>
      <c r="C62" s="11">
        <f>D61+E61-F61</f>
        <v>131629</v>
      </c>
      <c r="D62" s="9">
        <f>C62+5000</f>
        <v>136629</v>
      </c>
      <c r="E62" s="10"/>
      <c r="F62" s="10"/>
      <c r="G62" s="10" t="s">
        <v>14</v>
      </c>
      <c r="H62" s="10"/>
      <c r="I62" s="27"/>
    </row>
    <row r="63" spans="1:9" s="42" customFormat="1" ht="19.5" thickBot="1">
      <c r="A63" s="7"/>
      <c r="B63" s="7"/>
      <c r="C63" s="12"/>
      <c r="D63" s="13"/>
      <c r="E63" s="14"/>
      <c r="F63" s="6"/>
      <c r="G63" s="15"/>
      <c r="H63" s="15"/>
      <c r="I63" s="27"/>
    </row>
    <row r="64" spans="1:9" s="42" customFormat="1" ht="15" customHeight="1">
      <c r="A64" s="48">
        <v>13</v>
      </c>
      <c r="B64" s="16">
        <f>B62+7</f>
        <v>44143</v>
      </c>
      <c r="C64" s="9">
        <f>D62+E62-F62</f>
        <v>136629</v>
      </c>
      <c r="D64" s="9">
        <f>C64+5000</f>
        <v>141629</v>
      </c>
      <c r="E64" s="10"/>
      <c r="F64" s="10"/>
      <c r="G64" s="10" t="s">
        <v>14</v>
      </c>
      <c r="H64" s="10"/>
      <c r="I64" s="27"/>
    </row>
    <row r="65" spans="1:9" s="42" customFormat="1">
      <c r="A65" s="49"/>
      <c r="B65" s="16">
        <f>B64+7</f>
        <v>44150</v>
      </c>
      <c r="C65" s="9">
        <f>D64+E64-F64</f>
        <v>141629</v>
      </c>
      <c r="D65" s="9">
        <f>C65+5000</f>
        <v>146629</v>
      </c>
      <c r="E65" s="10"/>
      <c r="F65" s="10"/>
      <c r="G65" s="10" t="s">
        <v>14</v>
      </c>
      <c r="H65" s="10"/>
      <c r="I65" s="27"/>
    </row>
    <row r="66" spans="1:9" s="42" customFormat="1">
      <c r="A66" s="49"/>
      <c r="B66" s="16">
        <f>B65+7</f>
        <v>44157</v>
      </c>
      <c r="C66" s="9">
        <f>D65+E65-F65</f>
        <v>146629</v>
      </c>
      <c r="D66" s="9">
        <f>C66+5000</f>
        <v>151629</v>
      </c>
      <c r="E66" s="10"/>
      <c r="F66" s="10"/>
      <c r="G66" s="10" t="s">
        <v>14</v>
      </c>
      <c r="H66" s="10"/>
      <c r="I66" s="27"/>
    </row>
    <row r="67" spans="1:9" s="42" customFormat="1" ht="19.5" thickBot="1">
      <c r="A67" s="50"/>
      <c r="B67" s="16">
        <f>B66+7</f>
        <v>44164</v>
      </c>
      <c r="C67" s="9">
        <f>D66+E66-F66</f>
        <v>151629</v>
      </c>
      <c r="D67" s="9">
        <f>C67+5000</f>
        <v>156629</v>
      </c>
      <c r="E67" s="10"/>
      <c r="F67" s="10"/>
      <c r="G67" s="10" t="s">
        <v>14</v>
      </c>
      <c r="H67" s="10"/>
      <c r="I67" s="27"/>
    </row>
    <row r="68" spans="1:9" s="42" customFormat="1" ht="19.5" thickBot="1">
      <c r="A68" s="7"/>
      <c r="B68" s="7"/>
      <c r="C68" s="12"/>
      <c r="D68" s="13"/>
      <c r="E68" s="13"/>
      <c r="F68" s="6"/>
      <c r="G68" s="15"/>
      <c r="H68" s="15"/>
      <c r="I68" s="27"/>
    </row>
    <row r="69" spans="1:9" s="42" customFormat="1">
      <c r="A69" s="48">
        <v>14</v>
      </c>
      <c r="B69" s="16">
        <f>B67+7</f>
        <v>44171</v>
      </c>
      <c r="C69" s="9">
        <f>D67+E67-F67</f>
        <v>156629</v>
      </c>
      <c r="D69" s="9">
        <f>C69+5000</f>
        <v>161629</v>
      </c>
      <c r="E69" s="10"/>
      <c r="F69" s="10"/>
      <c r="G69" s="10" t="s">
        <v>14</v>
      </c>
      <c r="H69" s="10"/>
      <c r="I69" s="27"/>
    </row>
    <row r="70" spans="1:9" s="42" customFormat="1">
      <c r="A70" s="49"/>
      <c r="B70" s="16">
        <f>B69+7</f>
        <v>44178</v>
      </c>
      <c r="C70" s="11">
        <f>D69+E69-F69</f>
        <v>161629</v>
      </c>
      <c r="D70" s="9">
        <f>C70+5000</f>
        <v>166629</v>
      </c>
      <c r="E70" s="10"/>
      <c r="F70" s="10"/>
      <c r="G70" s="10" t="s">
        <v>14</v>
      </c>
      <c r="H70" s="10"/>
      <c r="I70" s="27"/>
    </row>
    <row r="71" spans="1:9" s="42" customFormat="1">
      <c r="A71" s="49"/>
      <c r="B71" s="16">
        <f>B70+7</f>
        <v>44185</v>
      </c>
      <c r="C71" s="11">
        <f>D70+E70-F70</f>
        <v>166629</v>
      </c>
      <c r="D71" s="9">
        <f>C71+5000</f>
        <v>171629</v>
      </c>
      <c r="E71" s="10"/>
      <c r="F71" s="10"/>
      <c r="G71" s="10" t="s">
        <v>14</v>
      </c>
      <c r="H71" s="10"/>
      <c r="I71" s="27"/>
    </row>
    <row r="72" spans="1:9" s="42" customFormat="1" ht="19.5" thickBot="1">
      <c r="A72" s="50"/>
      <c r="B72" s="16">
        <f>B71+7</f>
        <v>44192</v>
      </c>
      <c r="C72" s="11">
        <f>D71+E71-F71</f>
        <v>171629</v>
      </c>
      <c r="D72" s="9">
        <f>C72+5000</f>
        <v>176629</v>
      </c>
      <c r="E72" s="10"/>
      <c r="F72" s="10"/>
      <c r="G72" s="10" t="s">
        <v>14</v>
      </c>
      <c r="H72" s="10"/>
      <c r="I72" s="27"/>
    </row>
    <row r="73" spans="1:9" s="42" customFormat="1" ht="19.5" thickBot="1">
      <c r="A73" s="7"/>
      <c r="B73" s="7"/>
      <c r="C73" s="12"/>
      <c r="D73" s="13"/>
      <c r="E73" s="13"/>
      <c r="F73" s="6"/>
      <c r="G73" s="15"/>
      <c r="H73" s="15"/>
      <c r="I73" s="27"/>
    </row>
    <row r="74" spans="1:9" s="42" customFormat="1">
      <c r="A74" s="48">
        <v>15</v>
      </c>
      <c r="B74" s="16">
        <f>B72+7</f>
        <v>44199</v>
      </c>
      <c r="C74" s="11">
        <f>D72+E72-F72</f>
        <v>176629</v>
      </c>
      <c r="D74" s="9">
        <f>C74+5000</f>
        <v>181629</v>
      </c>
      <c r="E74" s="10"/>
      <c r="F74" s="10"/>
      <c r="G74" s="10" t="s">
        <v>14</v>
      </c>
      <c r="H74" s="10"/>
      <c r="I74" s="27"/>
    </row>
    <row r="75" spans="1:9" s="42" customFormat="1">
      <c r="A75" s="49"/>
      <c r="B75" s="16">
        <f>B74+7</f>
        <v>44206</v>
      </c>
      <c r="C75" s="11">
        <f>D74+E74-F74</f>
        <v>181629</v>
      </c>
      <c r="D75" s="9">
        <f>C75+5000</f>
        <v>186629</v>
      </c>
      <c r="E75" s="10"/>
      <c r="F75" s="10"/>
      <c r="G75" s="10" t="s">
        <v>14</v>
      </c>
      <c r="H75" s="10"/>
      <c r="I75" s="27"/>
    </row>
    <row r="76" spans="1:9" s="42" customFormat="1">
      <c r="A76" s="49"/>
      <c r="B76" s="16">
        <f>B75+7</f>
        <v>44213</v>
      </c>
      <c r="C76" s="11">
        <f>D75+E75-F75</f>
        <v>186629</v>
      </c>
      <c r="D76" s="9">
        <f>C76+5000</f>
        <v>191629</v>
      </c>
      <c r="E76" s="10"/>
      <c r="F76" s="10"/>
      <c r="G76" s="10" t="s">
        <v>14</v>
      </c>
      <c r="H76" s="10"/>
      <c r="I76" s="27"/>
    </row>
    <row r="77" spans="1:9" s="42" customFormat="1" ht="19.5" thickBot="1">
      <c r="A77" s="50"/>
      <c r="B77" s="18">
        <f>B76+7</f>
        <v>44220</v>
      </c>
      <c r="C77" s="11">
        <f>D76+E76-F76</f>
        <v>191629</v>
      </c>
      <c r="D77" s="9">
        <f>C77+5000</f>
        <v>196629</v>
      </c>
      <c r="E77" s="10"/>
      <c r="F77" s="10"/>
      <c r="G77" s="10" t="s">
        <v>14</v>
      </c>
      <c r="H77" s="10"/>
      <c r="I77" s="27"/>
    </row>
    <row r="78" spans="1:9" s="42" customFormat="1" ht="19.5" thickBot="1">
      <c r="A78" s="7"/>
      <c r="B78" s="7"/>
      <c r="C78" s="12"/>
      <c r="D78" s="13"/>
      <c r="E78" s="14"/>
      <c r="F78" s="6"/>
      <c r="G78" s="15"/>
      <c r="H78" s="15"/>
      <c r="I78" s="27"/>
    </row>
    <row r="79" spans="1:9" s="42" customFormat="1" ht="15" customHeight="1">
      <c r="A79" s="48">
        <v>16</v>
      </c>
      <c r="B79" s="16">
        <f>B77+7</f>
        <v>44227</v>
      </c>
      <c r="C79" s="9">
        <f>D77+E77-F77</f>
        <v>196629</v>
      </c>
      <c r="D79" s="9">
        <f>C79+5000</f>
        <v>201629</v>
      </c>
      <c r="E79" s="10"/>
      <c r="F79" s="10"/>
      <c r="G79" s="10" t="s">
        <v>14</v>
      </c>
      <c r="H79" s="10"/>
      <c r="I79" s="27"/>
    </row>
    <row r="80" spans="1:9" s="42" customFormat="1">
      <c r="A80" s="49"/>
      <c r="B80" s="16">
        <f>B79+7</f>
        <v>44234</v>
      </c>
      <c r="C80" s="9">
        <f>D79+E79-F79</f>
        <v>201629</v>
      </c>
      <c r="D80" s="9">
        <f>C80+5000</f>
        <v>206629</v>
      </c>
      <c r="E80" s="10"/>
      <c r="F80" s="10"/>
      <c r="G80" s="10" t="s">
        <v>14</v>
      </c>
      <c r="H80" s="10"/>
      <c r="I80" s="27"/>
    </row>
    <row r="81" spans="1:9" s="42" customFormat="1">
      <c r="A81" s="49"/>
      <c r="B81" s="16">
        <f>B80+7</f>
        <v>44241</v>
      </c>
      <c r="C81" s="9">
        <f>D80+E80-F80</f>
        <v>206629</v>
      </c>
      <c r="D81" s="9">
        <f>C81+5000</f>
        <v>211629</v>
      </c>
      <c r="E81" s="10"/>
      <c r="F81" s="10"/>
      <c r="G81" s="10" t="s">
        <v>14</v>
      </c>
      <c r="H81" s="10"/>
      <c r="I81" s="27"/>
    </row>
    <row r="82" spans="1:9" s="42" customFormat="1" ht="19.5" thickBot="1">
      <c r="A82" s="50"/>
      <c r="B82" s="18">
        <f>B81+7</f>
        <v>44248</v>
      </c>
      <c r="C82" s="9">
        <f>D81+E81-F81</f>
        <v>211629</v>
      </c>
      <c r="D82" s="9">
        <f>C82+5000</f>
        <v>216629</v>
      </c>
      <c r="E82" s="10"/>
      <c r="F82" s="10"/>
      <c r="G82" s="10" t="s">
        <v>14</v>
      </c>
      <c r="H82" s="10"/>
      <c r="I82" s="27"/>
    </row>
    <row r="83" spans="1:9" s="42" customFormat="1" ht="19.5" thickBot="1">
      <c r="A83" s="7"/>
      <c r="B83" s="7"/>
      <c r="C83" s="12"/>
      <c r="D83" s="13"/>
      <c r="E83" s="13"/>
      <c r="F83" s="6"/>
      <c r="G83" s="15"/>
      <c r="H83" s="15"/>
      <c r="I83" s="27"/>
    </row>
    <row r="84" spans="1:9" s="42" customFormat="1">
      <c r="A84" s="48">
        <v>17</v>
      </c>
      <c r="B84" s="16">
        <f>B82+7</f>
        <v>44255</v>
      </c>
      <c r="C84" s="9">
        <f>D82+E82-F82</f>
        <v>216629</v>
      </c>
      <c r="D84" s="9">
        <f>C84+5000</f>
        <v>221629</v>
      </c>
      <c r="E84" s="10"/>
      <c r="F84" s="10"/>
      <c r="G84" s="10" t="s">
        <v>14</v>
      </c>
      <c r="H84" s="10"/>
      <c r="I84" s="27"/>
    </row>
    <row r="85" spans="1:9" s="42" customFormat="1">
      <c r="A85" s="49"/>
      <c r="B85" s="16">
        <f>B84+7</f>
        <v>44262</v>
      </c>
      <c r="C85" s="11">
        <f>D84+E84-F84</f>
        <v>221629</v>
      </c>
      <c r="D85" s="9">
        <f>C85+5000</f>
        <v>226629</v>
      </c>
      <c r="E85" s="10"/>
      <c r="F85" s="10"/>
      <c r="G85" s="10" t="s">
        <v>14</v>
      </c>
      <c r="H85" s="10"/>
      <c r="I85" s="27"/>
    </row>
    <row r="86" spans="1:9" s="42" customFormat="1">
      <c r="A86" s="49"/>
      <c r="B86" s="16">
        <f>B85+7</f>
        <v>44269</v>
      </c>
      <c r="C86" s="11">
        <f>D85+E85-F85</f>
        <v>226629</v>
      </c>
      <c r="D86" s="9">
        <f>C86+5000</f>
        <v>231629</v>
      </c>
      <c r="E86" s="10"/>
      <c r="F86" s="10"/>
      <c r="G86" s="10" t="s">
        <v>14</v>
      </c>
      <c r="H86" s="10"/>
      <c r="I86" s="27"/>
    </row>
    <row r="87" spans="1:9" s="42" customFormat="1" ht="19.5" thickBot="1">
      <c r="A87" s="50"/>
      <c r="B87" s="18">
        <f>B86+7</f>
        <v>44276</v>
      </c>
      <c r="C87" s="11">
        <f>D86+E86-F86</f>
        <v>231629</v>
      </c>
      <c r="D87" s="9">
        <f>C87+5000</f>
        <v>236629</v>
      </c>
      <c r="E87" s="10"/>
      <c r="F87" s="10"/>
      <c r="G87" s="10" t="s">
        <v>14</v>
      </c>
      <c r="H87" s="10"/>
      <c r="I87" s="27"/>
    </row>
    <row r="88" spans="1:9" s="42" customFormat="1" ht="19.5" thickBot="1">
      <c r="A88" s="7"/>
      <c r="B88" s="7"/>
      <c r="C88" s="12"/>
      <c r="D88" s="13"/>
      <c r="E88" s="13"/>
      <c r="F88" s="6"/>
      <c r="G88" s="15"/>
      <c r="H88" s="15"/>
      <c r="I88" s="27"/>
    </row>
    <row r="89" spans="1:9" s="42" customFormat="1">
      <c r="A89" s="48">
        <v>18</v>
      </c>
      <c r="B89" s="16">
        <f>B87+7</f>
        <v>44283</v>
      </c>
      <c r="C89" s="11">
        <f>D87+E87-F87</f>
        <v>236629</v>
      </c>
      <c r="D89" s="9">
        <f>C89+5000</f>
        <v>241629</v>
      </c>
      <c r="E89" s="10"/>
      <c r="F89" s="10"/>
      <c r="G89" s="10" t="s">
        <v>14</v>
      </c>
      <c r="H89" s="10"/>
      <c r="I89" s="27"/>
    </row>
    <row r="90" spans="1:9" s="42" customFormat="1">
      <c r="A90" s="49"/>
      <c r="B90" s="16">
        <f>B89+7</f>
        <v>44290</v>
      </c>
      <c r="C90" s="11">
        <f>D89+E89-F89</f>
        <v>241629</v>
      </c>
      <c r="D90" s="9">
        <f>C90+5000</f>
        <v>246629</v>
      </c>
      <c r="E90" s="10"/>
      <c r="F90" s="10"/>
      <c r="G90" s="10" t="s">
        <v>14</v>
      </c>
      <c r="H90" s="10"/>
      <c r="I90" s="27"/>
    </row>
    <row r="91" spans="1:9" s="42" customFormat="1">
      <c r="A91" s="49"/>
      <c r="B91" s="16">
        <f>B90+7</f>
        <v>44297</v>
      </c>
      <c r="C91" s="11">
        <f>D90+E90-F90</f>
        <v>246629</v>
      </c>
      <c r="D91" s="9">
        <f>C91+5000</f>
        <v>251629</v>
      </c>
      <c r="E91" s="10"/>
      <c r="F91" s="10"/>
      <c r="G91" s="10" t="s">
        <v>14</v>
      </c>
      <c r="H91" s="10"/>
      <c r="I91" s="27"/>
    </row>
    <row r="92" spans="1:9" s="42" customFormat="1" ht="19.5" thickBot="1">
      <c r="A92" s="50"/>
      <c r="B92" s="16">
        <f>B91+7</f>
        <v>44304</v>
      </c>
      <c r="C92" s="11">
        <f>D91+E91-F91</f>
        <v>251629</v>
      </c>
      <c r="D92" s="9">
        <f>C92+5000</f>
        <v>256629</v>
      </c>
      <c r="E92" s="10"/>
      <c r="F92" s="10"/>
      <c r="G92" s="10" t="s">
        <v>14</v>
      </c>
      <c r="H92" s="10"/>
      <c r="I92" s="27"/>
    </row>
    <row r="93" spans="1:9" s="42" customFormat="1" ht="19.5" thickBot="1">
      <c r="A93" s="7"/>
      <c r="B93" s="7"/>
      <c r="C93" s="12"/>
      <c r="D93" s="13"/>
      <c r="E93" s="14"/>
      <c r="F93" s="6"/>
      <c r="G93" s="15"/>
      <c r="H93" s="15"/>
      <c r="I93" s="27"/>
    </row>
    <row r="94" spans="1:9">
      <c r="A94" s="48">
        <v>19</v>
      </c>
      <c r="B94" s="16">
        <f>B92+7</f>
        <v>44311</v>
      </c>
      <c r="C94" s="9">
        <f>D92+E92-F92</f>
        <v>256629</v>
      </c>
      <c r="D94" s="9">
        <f>C94+5000</f>
        <v>261629</v>
      </c>
      <c r="E94" s="10"/>
      <c r="F94" s="10"/>
      <c r="G94" s="10" t="s">
        <v>14</v>
      </c>
      <c r="H94" s="10"/>
      <c r="I94" s="27"/>
    </row>
    <row r="95" spans="1:9">
      <c r="A95" s="49"/>
      <c r="B95" s="16">
        <f>B94+7</f>
        <v>44318</v>
      </c>
      <c r="C95" s="9">
        <f>D94+E94-F94</f>
        <v>261629</v>
      </c>
      <c r="D95" s="9">
        <f>C95+5000</f>
        <v>266629</v>
      </c>
      <c r="E95" s="10"/>
      <c r="F95" s="10"/>
      <c r="G95" s="10" t="s">
        <v>14</v>
      </c>
      <c r="H95" s="10"/>
      <c r="I95" s="27"/>
    </row>
    <row r="96" spans="1:9">
      <c r="A96" s="49"/>
      <c r="B96" s="16">
        <f>B95+7</f>
        <v>44325</v>
      </c>
      <c r="C96" s="9">
        <f>D95+E95-F95</f>
        <v>266629</v>
      </c>
      <c r="D96" s="9">
        <f>C96+5000</f>
        <v>271629</v>
      </c>
      <c r="E96" s="10"/>
      <c r="F96" s="10"/>
      <c r="G96" s="10" t="s">
        <v>14</v>
      </c>
      <c r="H96" s="10"/>
      <c r="I96" s="27"/>
    </row>
    <row r="97" spans="1:9" ht="19.5" thickBot="1">
      <c r="A97" s="50"/>
      <c r="B97" s="16">
        <f>B96+7</f>
        <v>44332</v>
      </c>
      <c r="C97" s="9">
        <f>D96+E96-F96</f>
        <v>271629</v>
      </c>
      <c r="D97" s="9">
        <f>C97+5000</f>
        <v>276629</v>
      </c>
      <c r="E97" s="10"/>
      <c r="F97" s="10"/>
      <c r="G97" s="10" t="s">
        <v>14</v>
      </c>
      <c r="H97" s="10"/>
      <c r="I97" s="27"/>
    </row>
    <row r="98" spans="1:9" ht="19.5" thickBot="1">
      <c r="A98" s="7"/>
      <c r="B98" s="7"/>
      <c r="C98" s="12"/>
      <c r="D98" s="13"/>
      <c r="E98" s="13"/>
      <c r="F98" s="6"/>
      <c r="G98" s="15"/>
      <c r="H98" s="15"/>
      <c r="I98" s="27"/>
    </row>
    <row r="99" spans="1:9">
      <c r="A99" s="48">
        <v>20</v>
      </c>
      <c r="B99" s="16">
        <f>B97+7</f>
        <v>44339</v>
      </c>
      <c r="C99" s="9">
        <f>D97+E97-F97</f>
        <v>276629</v>
      </c>
      <c r="D99" s="9">
        <f>C99+5000</f>
        <v>281629</v>
      </c>
      <c r="E99" s="10"/>
      <c r="F99" s="10"/>
      <c r="G99" s="10" t="s">
        <v>14</v>
      </c>
      <c r="H99" s="10"/>
      <c r="I99" s="27"/>
    </row>
    <row r="100" spans="1:9">
      <c r="A100" s="49"/>
      <c r="B100" s="16">
        <f>B99+7</f>
        <v>44346</v>
      </c>
      <c r="C100" s="11">
        <f>D99+E99-F99</f>
        <v>281629</v>
      </c>
      <c r="D100" s="9">
        <f>C100+5000</f>
        <v>286629</v>
      </c>
      <c r="E100" s="10"/>
      <c r="F100" s="10"/>
      <c r="G100" s="10" t="s">
        <v>14</v>
      </c>
      <c r="H100" s="10"/>
      <c r="I100" s="27"/>
    </row>
    <row r="101" spans="1:9">
      <c r="A101" s="49"/>
      <c r="B101" s="16">
        <f>B100+7</f>
        <v>44353</v>
      </c>
      <c r="C101" s="11">
        <f>D100+E100-F100</f>
        <v>286629</v>
      </c>
      <c r="D101" s="9">
        <f>C101+5000</f>
        <v>291629</v>
      </c>
      <c r="E101" s="10"/>
      <c r="F101" s="10"/>
      <c r="G101" s="10" t="s">
        <v>14</v>
      </c>
      <c r="H101" s="10"/>
      <c r="I101" s="27"/>
    </row>
    <row r="102" spans="1:9" ht="19.5" thickBot="1">
      <c r="A102" s="50"/>
      <c r="B102" s="16">
        <f>B101+7</f>
        <v>44360</v>
      </c>
      <c r="C102" s="11">
        <f>D101+E101-F101</f>
        <v>291629</v>
      </c>
      <c r="D102" s="9">
        <f>C102+5000</f>
        <v>296629</v>
      </c>
      <c r="E102" s="10"/>
      <c r="F102" s="10"/>
      <c r="G102" s="10" t="s">
        <v>14</v>
      </c>
      <c r="H102" s="10"/>
      <c r="I102" s="27"/>
    </row>
    <row r="103" spans="1:9" ht="19.5" thickBot="1">
      <c r="A103" s="7"/>
      <c r="B103" s="7"/>
      <c r="C103" s="12"/>
      <c r="D103" s="13"/>
      <c r="E103" s="13"/>
      <c r="F103" s="6"/>
      <c r="G103" s="15"/>
      <c r="H103" s="15"/>
      <c r="I103" s="27"/>
    </row>
    <row r="104" spans="1:9" ht="15" customHeight="1">
      <c r="A104" s="48">
        <v>21</v>
      </c>
      <c r="B104" s="16">
        <f>B102+7</f>
        <v>44367</v>
      </c>
      <c r="C104" s="11">
        <f>D102+E102-F102</f>
        <v>296629</v>
      </c>
      <c r="D104" s="9">
        <f>C104+5000</f>
        <v>301629</v>
      </c>
      <c r="E104" s="10"/>
      <c r="F104" s="10"/>
      <c r="G104" s="10" t="s">
        <v>14</v>
      </c>
      <c r="H104" s="10"/>
      <c r="I104" s="27"/>
    </row>
    <row r="105" spans="1:9">
      <c r="A105" s="49"/>
      <c r="B105" s="16">
        <f>B104+7</f>
        <v>44374</v>
      </c>
      <c r="C105" s="11">
        <f>D104+E104-F104</f>
        <v>301629</v>
      </c>
      <c r="D105" s="9">
        <f>C105+5000</f>
        <v>306629</v>
      </c>
      <c r="E105" s="10"/>
      <c r="F105" s="10"/>
      <c r="G105" s="10" t="s">
        <v>14</v>
      </c>
      <c r="H105" s="10"/>
      <c r="I105" s="27"/>
    </row>
    <row r="106" spans="1:9">
      <c r="A106" s="49"/>
      <c r="B106" s="16">
        <f>B105+7</f>
        <v>44381</v>
      </c>
      <c r="C106" s="11">
        <f>D105+E105-F105</f>
        <v>306629</v>
      </c>
      <c r="D106" s="9">
        <f>C106+5000</f>
        <v>311629</v>
      </c>
      <c r="E106" s="10"/>
      <c r="F106" s="10"/>
      <c r="G106" s="10" t="s">
        <v>14</v>
      </c>
      <c r="H106" s="10"/>
      <c r="I106" s="27"/>
    </row>
    <row r="107" spans="1:9" ht="19.5" thickBot="1">
      <c r="A107" s="50"/>
      <c r="B107" s="18">
        <f>B106+7</f>
        <v>44388</v>
      </c>
      <c r="C107" s="11">
        <f>D106+E106-F106</f>
        <v>311629</v>
      </c>
      <c r="D107" s="9">
        <f>C107+5000</f>
        <v>316629</v>
      </c>
      <c r="E107" s="10"/>
      <c r="F107" s="10"/>
      <c r="G107" s="10" t="s">
        <v>14</v>
      </c>
      <c r="H107" s="10"/>
      <c r="I107" s="27"/>
    </row>
    <row r="108" spans="1:9" ht="19.5" thickBot="1">
      <c r="A108" s="7"/>
      <c r="B108" s="7"/>
      <c r="C108" s="12"/>
      <c r="D108" s="13"/>
      <c r="E108" s="14"/>
      <c r="F108" s="6"/>
      <c r="G108" s="15"/>
      <c r="H108" s="15"/>
      <c r="I108" s="27"/>
    </row>
    <row r="109" spans="1:9">
      <c r="A109" s="48">
        <v>22</v>
      </c>
      <c r="B109" s="16">
        <f>B107+7</f>
        <v>44395</v>
      </c>
      <c r="C109" s="11">
        <f>D107+E107-F107</f>
        <v>316629</v>
      </c>
      <c r="D109" s="9">
        <f>C109+5000</f>
        <v>321629</v>
      </c>
      <c r="E109" s="10"/>
      <c r="F109" s="10"/>
      <c r="G109" s="10" t="s">
        <v>14</v>
      </c>
      <c r="H109" s="10"/>
      <c r="I109" s="27"/>
    </row>
    <row r="110" spans="1:9">
      <c r="A110" s="49"/>
      <c r="B110" s="16">
        <f>B109+7</f>
        <v>44402</v>
      </c>
      <c r="C110" s="11">
        <f>D109+E109-F109</f>
        <v>321629</v>
      </c>
      <c r="D110" s="9">
        <f>C110+5000</f>
        <v>326629</v>
      </c>
      <c r="E110" s="10"/>
      <c r="F110" s="10"/>
      <c r="G110" s="10" t="s">
        <v>14</v>
      </c>
      <c r="H110" s="10"/>
      <c r="I110" s="27"/>
    </row>
    <row r="111" spans="1:9">
      <c r="A111" s="49"/>
      <c r="B111" s="16">
        <f>B110+7</f>
        <v>44409</v>
      </c>
      <c r="C111" s="11">
        <f>D110+E110-F110</f>
        <v>326629</v>
      </c>
      <c r="D111" s="9">
        <f>C111+5000</f>
        <v>331629</v>
      </c>
      <c r="E111" s="10"/>
      <c r="F111" s="10"/>
      <c r="G111" s="10" t="s">
        <v>14</v>
      </c>
      <c r="H111" s="10"/>
      <c r="I111" s="27"/>
    </row>
    <row r="112" spans="1:9" ht="19.5" thickBot="1">
      <c r="A112" s="50"/>
      <c r="B112" s="16">
        <f>B111+7</f>
        <v>44416</v>
      </c>
      <c r="C112" s="11">
        <f>D111+E111-F111</f>
        <v>331629</v>
      </c>
      <c r="D112" s="9">
        <f>C112+5000</f>
        <v>336629</v>
      </c>
      <c r="E112" s="10"/>
      <c r="F112" s="10"/>
      <c r="G112" s="10" t="s">
        <v>14</v>
      </c>
      <c r="H112" s="10"/>
      <c r="I112" s="27"/>
    </row>
    <row r="113" spans="1:9" ht="19.5" thickBot="1">
      <c r="A113" s="7"/>
      <c r="B113" s="7"/>
      <c r="C113" s="12"/>
      <c r="D113" s="13"/>
      <c r="E113" s="14"/>
      <c r="F113" s="6"/>
      <c r="G113" s="15"/>
      <c r="H113" s="15"/>
      <c r="I113" s="27"/>
    </row>
    <row r="114" spans="1:9">
      <c r="A114" s="48">
        <v>23</v>
      </c>
      <c r="B114" s="16">
        <f>B112+7</f>
        <v>44423</v>
      </c>
      <c r="C114" s="9">
        <f>D112+E112-F112</f>
        <v>336629</v>
      </c>
      <c r="D114" s="9">
        <f>C114+5000</f>
        <v>341629</v>
      </c>
      <c r="E114" s="10"/>
      <c r="F114" s="10"/>
      <c r="G114" s="10" t="s">
        <v>14</v>
      </c>
      <c r="H114" s="10"/>
      <c r="I114" s="27"/>
    </row>
    <row r="115" spans="1:9">
      <c r="A115" s="49"/>
      <c r="B115" s="16">
        <f>B114+7</f>
        <v>44430</v>
      </c>
      <c r="C115" s="9">
        <f>D114+E114-F114</f>
        <v>341629</v>
      </c>
      <c r="D115" s="9">
        <f>C115+5000</f>
        <v>346629</v>
      </c>
      <c r="E115" s="10"/>
      <c r="F115" s="10"/>
      <c r="G115" s="10" t="s">
        <v>14</v>
      </c>
      <c r="H115" s="10"/>
      <c r="I115" s="27"/>
    </row>
    <row r="116" spans="1:9">
      <c r="A116" s="49"/>
      <c r="B116" s="16">
        <f>B115+7</f>
        <v>44437</v>
      </c>
      <c r="C116" s="9">
        <f>D115+E115-F115</f>
        <v>346629</v>
      </c>
      <c r="D116" s="9">
        <f>C116+5000</f>
        <v>351629</v>
      </c>
      <c r="E116" s="10"/>
      <c r="F116" s="10"/>
      <c r="G116" s="10" t="s">
        <v>14</v>
      </c>
      <c r="H116" s="10"/>
      <c r="I116" s="27"/>
    </row>
    <row r="117" spans="1:9" ht="19.5" thickBot="1">
      <c r="A117" s="50"/>
      <c r="B117" s="16">
        <f>B116+7</f>
        <v>44444</v>
      </c>
      <c r="C117" s="9">
        <f>D116+E116-F116</f>
        <v>351629</v>
      </c>
      <c r="D117" s="9">
        <f>C117+5000</f>
        <v>356629</v>
      </c>
      <c r="E117" s="10"/>
      <c r="F117" s="10"/>
      <c r="G117" s="10" t="s">
        <v>14</v>
      </c>
      <c r="H117" s="10"/>
      <c r="I117" s="27"/>
    </row>
    <row r="118" spans="1:9" ht="19.5" thickBot="1">
      <c r="A118" s="7"/>
      <c r="B118" s="7"/>
      <c r="C118" s="12"/>
      <c r="D118" s="13"/>
      <c r="E118" s="13"/>
      <c r="F118" s="6"/>
      <c r="G118" s="15"/>
      <c r="H118" s="15"/>
      <c r="I118" s="27"/>
    </row>
    <row r="119" spans="1:9">
      <c r="A119" s="48">
        <v>24</v>
      </c>
      <c r="B119" s="16">
        <f>B117+7</f>
        <v>44451</v>
      </c>
      <c r="C119" s="9">
        <f>D117+E117-F117</f>
        <v>356629</v>
      </c>
      <c r="D119" s="9">
        <f>C119+5000</f>
        <v>361629</v>
      </c>
      <c r="E119" s="10"/>
      <c r="F119" s="10"/>
      <c r="G119" s="10" t="s">
        <v>14</v>
      </c>
      <c r="H119" s="10"/>
      <c r="I119" s="27"/>
    </row>
    <row r="120" spans="1:9">
      <c r="A120" s="49"/>
      <c r="B120" s="16">
        <f>B119+7</f>
        <v>44458</v>
      </c>
      <c r="C120" s="11">
        <f>D119+E119-F119</f>
        <v>361629</v>
      </c>
      <c r="D120" s="9">
        <f>C120+5000</f>
        <v>366629</v>
      </c>
      <c r="E120" s="10"/>
      <c r="F120" s="10"/>
      <c r="G120" s="10" t="s">
        <v>14</v>
      </c>
      <c r="H120" s="10"/>
      <c r="I120" s="27"/>
    </row>
    <row r="121" spans="1:9">
      <c r="A121" s="49"/>
      <c r="B121" s="16">
        <f>B120+7</f>
        <v>44465</v>
      </c>
      <c r="C121" s="11">
        <f>D120+E120-F120</f>
        <v>366629</v>
      </c>
      <c r="D121" s="9">
        <f>C121+5000</f>
        <v>371629</v>
      </c>
      <c r="E121" s="10"/>
      <c r="F121" s="10"/>
      <c r="G121" s="10" t="s">
        <v>14</v>
      </c>
      <c r="H121" s="10"/>
      <c r="I121" s="27"/>
    </row>
    <row r="122" spans="1:9" ht="19.5" thickBot="1">
      <c r="A122" s="50"/>
      <c r="B122" s="16">
        <f>B121+7</f>
        <v>44472</v>
      </c>
      <c r="C122" s="11">
        <f>D121+E121-F121</f>
        <v>371629</v>
      </c>
      <c r="D122" s="9">
        <f>C122+5000</f>
        <v>376629</v>
      </c>
      <c r="E122" s="10"/>
      <c r="F122" s="10"/>
      <c r="G122" s="10" t="s">
        <v>14</v>
      </c>
      <c r="H122" s="10"/>
      <c r="I122" s="27"/>
    </row>
    <row r="123" spans="1:9" ht="19.5" thickBot="1">
      <c r="A123" s="7"/>
      <c r="B123" s="7"/>
      <c r="C123" s="12"/>
      <c r="D123" s="13"/>
      <c r="E123" s="13"/>
      <c r="F123" s="6"/>
      <c r="G123" s="15"/>
      <c r="H123" s="15"/>
      <c r="I123" s="27"/>
    </row>
    <row r="124" spans="1:9">
      <c r="A124" s="48">
        <v>25</v>
      </c>
      <c r="B124" s="16">
        <f>B122+7</f>
        <v>44479</v>
      </c>
      <c r="C124" s="11">
        <f>D122+E122-F122</f>
        <v>376629</v>
      </c>
      <c r="D124" s="9">
        <f>C124+5000</f>
        <v>381629</v>
      </c>
      <c r="E124" s="10"/>
      <c r="F124" s="10"/>
      <c r="G124" s="10" t="s">
        <v>14</v>
      </c>
      <c r="H124" s="10"/>
      <c r="I124" s="27"/>
    </row>
    <row r="125" spans="1:9">
      <c r="A125" s="49"/>
      <c r="B125" s="16">
        <f>B124+7</f>
        <v>44486</v>
      </c>
      <c r="C125" s="11">
        <f>D124+E124-F124</f>
        <v>381629</v>
      </c>
      <c r="D125" s="9">
        <f>C125+5000</f>
        <v>386629</v>
      </c>
      <c r="E125" s="10"/>
      <c r="F125" s="10"/>
      <c r="G125" s="10" t="s">
        <v>14</v>
      </c>
      <c r="H125" s="10"/>
      <c r="I125" s="27"/>
    </row>
    <row r="126" spans="1:9">
      <c r="A126" s="49"/>
      <c r="B126" s="16">
        <f>B125+7</f>
        <v>44493</v>
      </c>
      <c r="C126" s="11">
        <f>D125+E125-F125</f>
        <v>386629</v>
      </c>
      <c r="D126" s="9">
        <f>C126+5000</f>
        <v>391629</v>
      </c>
      <c r="E126" s="10"/>
      <c r="F126" s="10"/>
      <c r="G126" s="10" t="s">
        <v>14</v>
      </c>
      <c r="H126" s="10"/>
      <c r="I126" s="27"/>
    </row>
    <row r="127" spans="1:9" ht="19.5" thickBot="1">
      <c r="A127" s="50"/>
      <c r="B127" s="18">
        <f>B126+7</f>
        <v>44500</v>
      </c>
      <c r="C127" s="11">
        <f>D126+E126-F126</f>
        <v>391629</v>
      </c>
      <c r="D127" s="9">
        <f>C127+5000</f>
        <v>396629</v>
      </c>
      <c r="E127" s="10"/>
      <c r="F127" s="10"/>
      <c r="G127" s="10" t="s">
        <v>14</v>
      </c>
      <c r="H127" s="10"/>
      <c r="I127" s="27"/>
    </row>
    <row r="128" spans="1:9" ht="19.5" thickBot="1">
      <c r="A128" s="7"/>
      <c r="B128" s="7"/>
      <c r="C128" s="12"/>
      <c r="D128" s="13"/>
      <c r="E128" s="13"/>
      <c r="F128" s="6"/>
      <c r="G128" s="15"/>
      <c r="H128" s="15"/>
      <c r="I128" s="27"/>
    </row>
  </sheetData>
  <mergeCells count="27">
    <mergeCell ref="I6:I7"/>
    <mergeCell ref="A9:A12"/>
    <mergeCell ref="A14:A17"/>
    <mergeCell ref="A19:A22"/>
    <mergeCell ref="A24:A27"/>
    <mergeCell ref="A1:H1"/>
    <mergeCell ref="A4:A7"/>
    <mergeCell ref="A84:A87"/>
    <mergeCell ref="A29:A32"/>
    <mergeCell ref="A34:A37"/>
    <mergeCell ref="A39:A42"/>
    <mergeCell ref="A44:A47"/>
    <mergeCell ref="A49:A52"/>
    <mergeCell ref="A54:A57"/>
    <mergeCell ref="A59:A62"/>
    <mergeCell ref="A64:A67"/>
    <mergeCell ref="A69:A72"/>
    <mergeCell ref="A74:A77"/>
    <mergeCell ref="A79:A82"/>
    <mergeCell ref="A119:A122"/>
    <mergeCell ref="A124:A127"/>
    <mergeCell ref="A89:A92"/>
    <mergeCell ref="A94:A97"/>
    <mergeCell ref="A99:A102"/>
    <mergeCell ref="A104:A107"/>
    <mergeCell ref="A109:A112"/>
    <mergeCell ref="A114:A117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28"/>
  <sheetViews>
    <sheetView workbookViewId="0">
      <selection activeCell="B12" sqref="B12"/>
    </sheetView>
  </sheetViews>
  <sheetFormatPr defaultRowHeight="18.75"/>
  <cols>
    <col min="1" max="1" width="9.140625" style="41"/>
    <col min="2" max="2" width="12.42578125" style="41" customWidth="1"/>
    <col min="3" max="3" width="12.7109375" style="41" customWidth="1"/>
    <col min="4" max="4" width="10.28515625" style="41" customWidth="1"/>
    <col min="5" max="6" width="9.140625" style="41"/>
    <col min="7" max="7" width="12.5703125" style="41" customWidth="1"/>
    <col min="8" max="8" width="10" style="41" bestFit="1" customWidth="1"/>
    <col min="9" max="9" width="11" style="20" customWidth="1"/>
    <col min="10" max="225" width="9.140625" style="41"/>
    <col min="226" max="226" width="12.42578125" style="41" customWidth="1"/>
    <col min="227" max="227" width="12.7109375" style="41" customWidth="1"/>
    <col min="228" max="228" width="10.28515625" style="41" customWidth="1"/>
    <col min="229" max="230" width="9.140625" style="41"/>
    <col min="231" max="231" width="12.5703125" style="41" customWidth="1"/>
    <col min="232" max="232" width="10" style="41" bestFit="1" customWidth="1"/>
    <col min="233" max="233" width="8.28515625" style="41" customWidth="1"/>
    <col min="234" max="481" width="9.140625" style="41"/>
    <col min="482" max="482" width="12.42578125" style="41" customWidth="1"/>
    <col min="483" max="483" width="12.7109375" style="41" customWidth="1"/>
    <col min="484" max="484" width="10.28515625" style="41" customWidth="1"/>
    <col min="485" max="486" width="9.140625" style="41"/>
    <col min="487" max="487" width="12.5703125" style="41" customWidth="1"/>
    <col min="488" max="488" width="10" style="41" bestFit="1" customWidth="1"/>
    <col min="489" max="489" width="8.28515625" style="41" customWidth="1"/>
    <col min="490" max="737" width="9.140625" style="41"/>
    <col min="738" max="738" width="12.42578125" style="41" customWidth="1"/>
    <col min="739" max="739" width="12.7109375" style="41" customWidth="1"/>
    <col min="740" max="740" width="10.28515625" style="41" customWidth="1"/>
    <col min="741" max="742" width="9.140625" style="41"/>
    <col min="743" max="743" width="12.5703125" style="41" customWidth="1"/>
    <col min="744" max="744" width="10" style="41" bestFit="1" customWidth="1"/>
    <col min="745" max="745" width="8.28515625" style="41" customWidth="1"/>
    <col min="746" max="993" width="9.140625" style="41"/>
    <col min="994" max="994" width="12.42578125" style="41" customWidth="1"/>
    <col min="995" max="995" width="12.7109375" style="41" customWidth="1"/>
    <col min="996" max="996" width="10.28515625" style="41" customWidth="1"/>
    <col min="997" max="998" width="9.140625" style="41"/>
    <col min="999" max="999" width="12.5703125" style="41" customWidth="1"/>
    <col min="1000" max="1000" width="10" style="41" bestFit="1" customWidth="1"/>
    <col min="1001" max="1001" width="8.28515625" style="41" customWidth="1"/>
    <col min="1002" max="1249" width="9.140625" style="41"/>
    <col min="1250" max="1250" width="12.42578125" style="41" customWidth="1"/>
    <col min="1251" max="1251" width="12.7109375" style="41" customWidth="1"/>
    <col min="1252" max="1252" width="10.28515625" style="41" customWidth="1"/>
    <col min="1253" max="1254" width="9.140625" style="41"/>
    <col min="1255" max="1255" width="12.5703125" style="41" customWidth="1"/>
    <col min="1256" max="1256" width="10" style="41" bestFit="1" customWidth="1"/>
    <col min="1257" max="1257" width="8.28515625" style="41" customWidth="1"/>
    <col min="1258" max="1505" width="9.140625" style="41"/>
    <col min="1506" max="1506" width="12.42578125" style="41" customWidth="1"/>
    <col min="1507" max="1507" width="12.7109375" style="41" customWidth="1"/>
    <col min="1508" max="1508" width="10.28515625" style="41" customWidth="1"/>
    <col min="1509" max="1510" width="9.140625" style="41"/>
    <col min="1511" max="1511" width="12.5703125" style="41" customWidth="1"/>
    <col min="1512" max="1512" width="10" style="41" bestFit="1" customWidth="1"/>
    <col min="1513" max="1513" width="8.28515625" style="41" customWidth="1"/>
    <col min="1514" max="1761" width="9.140625" style="41"/>
    <col min="1762" max="1762" width="12.42578125" style="41" customWidth="1"/>
    <col min="1763" max="1763" width="12.7109375" style="41" customWidth="1"/>
    <col min="1764" max="1764" width="10.28515625" style="41" customWidth="1"/>
    <col min="1765" max="1766" width="9.140625" style="41"/>
    <col min="1767" max="1767" width="12.5703125" style="41" customWidth="1"/>
    <col min="1768" max="1768" width="10" style="41" bestFit="1" customWidth="1"/>
    <col min="1769" max="1769" width="8.28515625" style="41" customWidth="1"/>
    <col min="1770" max="2017" width="9.140625" style="41"/>
    <col min="2018" max="2018" width="12.42578125" style="41" customWidth="1"/>
    <col min="2019" max="2019" width="12.7109375" style="41" customWidth="1"/>
    <col min="2020" max="2020" width="10.28515625" style="41" customWidth="1"/>
    <col min="2021" max="2022" width="9.140625" style="41"/>
    <col min="2023" max="2023" width="12.5703125" style="41" customWidth="1"/>
    <col min="2024" max="2024" width="10" style="41" bestFit="1" customWidth="1"/>
    <col min="2025" max="2025" width="8.28515625" style="41" customWidth="1"/>
    <col min="2026" max="2273" width="9.140625" style="41"/>
    <col min="2274" max="2274" width="12.42578125" style="41" customWidth="1"/>
    <col min="2275" max="2275" width="12.7109375" style="41" customWidth="1"/>
    <col min="2276" max="2276" width="10.28515625" style="41" customWidth="1"/>
    <col min="2277" max="2278" width="9.140625" style="41"/>
    <col min="2279" max="2279" width="12.5703125" style="41" customWidth="1"/>
    <col min="2280" max="2280" width="10" style="41" bestFit="1" customWidth="1"/>
    <col min="2281" max="2281" width="8.28515625" style="41" customWidth="1"/>
    <col min="2282" max="2529" width="9.140625" style="41"/>
    <col min="2530" max="2530" width="12.42578125" style="41" customWidth="1"/>
    <col min="2531" max="2531" width="12.7109375" style="41" customWidth="1"/>
    <col min="2532" max="2532" width="10.28515625" style="41" customWidth="1"/>
    <col min="2533" max="2534" width="9.140625" style="41"/>
    <col min="2535" max="2535" width="12.5703125" style="41" customWidth="1"/>
    <col min="2536" max="2536" width="10" style="41" bestFit="1" customWidth="1"/>
    <col min="2537" max="2537" width="8.28515625" style="41" customWidth="1"/>
    <col min="2538" max="2785" width="9.140625" style="41"/>
    <col min="2786" max="2786" width="12.42578125" style="41" customWidth="1"/>
    <col min="2787" max="2787" width="12.7109375" style="41" customWidth="1"/>
    <col min="2788" max="2788" width="10.28515625" style="41" customWidth="1"/>
    <col min="2789" max="2790" width="9.140625" style="41"/>
    <col min="2791" max="2791" width="12.5703125" style="41" customWidth="1"/>
    <col min="2792" max="2792" width="10" style="41" bestFit="1" customWidth="1"/>
    <col min="2793" max="2793" width="8.28515625" style="41" customWidth="1"/>
    <col min="2794" max="3041" width="9.140625" style="41"/>
    <col min="3042" max="3042" width="12.42578125" style="41" customWidth="1"/>
    <col min="3043" max="3043" width="12.7109375" style="41" customWidth="1"/>
    <col min="3044" max="3044" width="10.28515625" style="41" customWidth="1"/>
    <col min="3045" max="3046" width="9.140625" style="41"/>
    <col min="3047" max="3047" width="12.5703125" style="41" customWidth="1"/>
    <col min="3048" max="3048" width="10" style="41" bestFit="1" customWidth="1"/>
    <col min="3049" max="3049" width="8.28515625" style="41" customWidth="1"/>
    <col min="3050" max="3297" width="9.140625" style="41"/>
    <col min="3298" max="3298" width="12.42578125" style="41" customWidth="1"/>
    <col min="3299" max="3299" width="12.7109375" style="41" customWidth="1"/>
    <col min="3300" max="3300" width="10.28515625" style="41" customWidth="1"/>
    <col min="3301" max="3302" width="9.140625" style="41"/>
    <col min="3303" max="3303" width="12.5703125" style="41" customWidth="1"/>
    <col min="3304" max="3304" width="10" style="41" bestFit="1" customWidth="1"/>
    <col min="3305" max="3305" width="8.28515625" style="41" customWidth="1"/>
    <col min="3306" max="3553" width="9.140625" style="41"/>
    <col min="3554" max="3554" width="12.42578125" style="41" customWidth="1"/>
    <col min="3555" max="3555" width="12.7109375" style="41" customWidth="1"/>
    <col min="3556" max="3556" width="10.28515625" style="41" customWidth="1"/>
    <col min="3557" max="3558" width="9.140625" style="41"/>
    <col min="3559" max="3559" width="12.5703125" style="41" customWidth="1"/>
    <col min="3560" max="3560" width="10" style="41" bestFit="1" customWidth="1"/>
    <col min="3561" max="3561" width="8.28515625" style="41" customWidth="1"/>
    <col min="3562" max="3809" width="9.140625" style="41"/>
    <col min="3810" max="3810" width="12.42578125" style="41" customWidth="1"/>
    <col min="3811" max="3811" width="12.7109375" style="41" customWidth="1"/>
    <col min="3812" max="3812" width="10.28515625" style="41" customWidth="1"/>
    <col min="3813" max="3814" width="9.140625" style="41"/>
    <col min="3815" max="3815" width="12.5703125" style="41" customWidth="1"/>
    <col min="3816" max="3816" width="10" style="41" bestFit="1" customWidth="1"/>
    <col min="3817" max="3817" width="8.28515625" style="41" customWidth="1"/>
    <col min="3818" max="4065" width="9.140625" style="41"/>
    <col min="4066" max="4066" width="12.42578125" style="41" customWidth="1"/>
    <col min="4067" max="4067" width="12.7109375" style="41" customWidth="1"/>
    <col min="4068" max="4068" width="10.28515625" style="41" customWidth="1"/>
    <col min="4069" max="4070" width="9.140625" style="41"/>
    <col min="4071" max="4071" width="12.5703125" style="41" customWidth="1"/>
    <col min="4072" max="4072" width="10" style="41" bestFit="1" customWidth="1"/>
    <col min="4073" max="4073" width="8.28515625" style="41" customWidth="1"/>
    <col min="4074" max="4321" width="9.140625" style="41"/>
    <col min="4322" max="4322" width="12.42578125" style="41" customWidth="1"/>
    <col min="4323" max="4323" width="12.7109375" style="41" customWidth="1"/>
    <col min="4324" max="4324" width="10.28515625" style="41" customWidth="1"/>
    <col min="4325" max="4326" width="9.140625" style="41"/>
    <col min="4327" max="4327" width="12.5703125" style="41" customWidth="1"/>
    <col min="4328" max="4328" width="10" style="41" bestFit="1" customWidth="1"/>
    <col min="4329" max="4329" width="8.28515625" style="41" customWidth="1"/>
    <col min="4330" max="4577" width="9.140625" style="41"/>
    <col min="4578" max="4578" width="12.42578125" style="41" customWidth="1"/>
    <col min="4579" max="4579" width="12.7109375" style="41" customWidth="1"/>
    <col min="4580" max="4580" width="10.28515625" style="41" customWidth="1"/>
    <col min="4581" max="4582" width="9.140625" style="41"/>
    <col min="4583" max="4583" width="12.5703125" style="41" customWidth="1"/>
    <col min="4584" max="4584" width="10" style="41" bestFit="1" customWidth="1"/>
    <col min="4585" max="4585" width="8.28515625" style="41" customWidth="1"/>
    <col min="4586" max="4833" width="9.140625" style="41"/>
    <col min="4834" max="4834" width="12.42578125" style="41" customWidth="1"/>
    <col min="4835" max="4835" width="12.7109375" style="41" customWidth="1"/>
    <col min="4836" max="4836" width="10.28515625" style="41" customWidth="1"/>
    <col min="4837" max="4838" width="9.140625" style="41"/>
    <col min="4839" max="4839" width="12.5703125" style="41" customWidth="1"/>
    <col min="4840" max="4840" width="10" style="41" bestFit="1" customWidth="1"/>
    <col min="4841" max="4841" width="8.28515625" style="41" customWidth="1"/>
    <col min="4842" max="5089" width="9.140625" style="41"/>
    <col min="5090" max="5090" width="12.42578125" style="41" customWidth="1"/>
    <col min="5091" max="5091" width="12.7109375" style="41" customWidth="1"/>
    <col min="5092" max="5092" width="10.28515625" style="41" customWidth="1"/>
    <col min="5093" max="5094" width="9.140625" style="41"/>
    <col min="5095" max="5095" width="12.5703125" style="41" customWidth="1"/>
    <col min="5096" max="5096" width="10" style="41" bestFit="1" customWidth="1"/>
    <col min="5097" max="5097" width="8.28515625" style="41" customWidth="1"/>
    <col min="5098" max="5345" width="9.140625" style="41"/>
    <col min="5346" max="5346" width="12.42578125" style="41" customWidth="1"/>
    <col min="5347" max="5347" width="12.7109375" style="41" customWidth="1"/>
    <col min="5348" max="5348" width="10.28515625" style="41" customWidth="1"/>
    <col min="5349" max="5350" width="9.140625" style="41"/>
    <col min="5351" max="5351" width="12.5703125" style="41" customWidth="1"/>
    <col min="5352" max="5352" width="10" style="41" bestFit="1" customWidth="1"/>
    <col min="5353" max="5353" width="8.28515625" style="41" customWidth="1"/>
    <col min="5354" max="5601" width="9.140625" style="41"/>
    <col min="5602" max="5602" width="12.42578125" style="41" customWidth="1"/>
    <col min="5603" max="5603" width="12.7109375" style="41" customWidth="1"/>
    <col min="5604" max="5604" width="10.28515625" style="41" customWidth="1"/>
    <col min="5605" max="5606" width="9.140625" style="41"/>
    <col min="5607" max="5607" width="12.5703125" style="41" customWidth="1"/>
    <col min="5608" max="5608" width="10" style="41" bestFit="1" customWidth="1"/>
    <col min="5609" max="5609" width="8.28515625" style="41" customWidth="1"/>
    <col min="5610" max="5857" width="9.140625" style="41"/>
    <col min="5858" max="5858" width="12.42578125" style="41" customWidth="1"/>
    <col min="5859" max="5859" width="12.7109375" style="41" customWidth="1"/>
    <col min="5860" max="5860" width="10.28515625" style="41" customWidth="1"/>
    <col min="5861" max="5862" width="9.140625" style="41"/>
    <col min="5863" max="5863" width="12.5703125" style="41" customWidth="1"/>
    <col min="5864" max="5864" width="10" style="41" bestFit="1" customWidth="1"/>
    <col min="5865" max="5865" width="8.28515625" style="41" customWidth="1"/>
    <col min="5866" max="6113" width="9.140625" style="41"/>
    <col min="6114" max="6114" width="12.42578125" style="41" customWidth="1"/>
    <col min="6115" max="6115" width="12.7109375" style="41" customWidth="1"/>
    <col min="6116" max="6116" width="10.28515625" style="41" customWidth="1"/>
    <col min="6117" max="6118" width="9.140625" style="41"/>
    <col min="6119" max="6119" width="12.5703125" style="41" customWidth="1"/>
    <col min="6120" max="6120" width="10" style="41" bestFit="1" customWidth="1"/>
    <col min="6121" max="6121" width="8.28515625" style="41" customWidth="1"/>
    <col min="6122" max="6369" width="9.140625" style="41"/>
    <col min="6370" max="6370" width="12.42578125" style="41" customWidth="1"/>
    <col min="6371" max="6371" width="12.7109375" style="41" customWidth="1"/>
    <col min="6372" max="6372" width="10.28515625" style="41" customWidth="1"/>
    <col min="6373" max="6374" width="9.140625" style="41"/>
    <col min="6375" max="6375" width="12.5703125" style="41" customWidth="1"/>
    <col min="6376" max="6376" width="10" style="41" bestFit="1" customWidth="1"/>
    <col min="6377" max="6377" width="8.28515625" style="41" customWidth="1"/>
    <col min="6378" max="6625" width="9.140625" style="41"/>
    <col min="6626" max="6626" width="12.42578125" style="41" customWidth="1"/>
    <col min="6627" max="6627" width="12.7109375" style="41" customWidth="1"/>
    <col min="6628" max="6628" width="10.28515625" style="41" customWidth="1"/>
    <col min="6629" max="6630" width="9.140625" style="41"/>
    <col min="6631" max="6631" width="12.5703125" style="41" customWidth="1"/>
    <col min="6632" max="6632" width="10" style="41" bestFit="1" customWidth="1"/>
    <col min="6633" max="6633" width="8.28515625" style="41" customWidth="1"/>
    <col min="6634" max="6881" width="9.140625" style="41"/>
    <col min="6882" max="6882" width="12.42578125" style="41" customWidth="1"/>
    <col min="6883" max="6883" width="12.7109375" style="41" customWidth="1"/>
    <col min="6884" max="6884" width="10.28515625" style="41" customWidth="1"/>
    <col min="6885" max="6886" width="9.140625" style="41"/>
    <col min="6887" max="6887" width="12.5703125" style="41" customWidth="1"/>
    <col min="6888" max="6888" width="10" style="41" bestFit="1" customWidth="1"/>
    <col min="6889" max="6889" width="8.28515625" style="41" customWidth="1"/>
    <col min="6890" max="7137" width="9.140625" style="41"/>
    <col min="7138" max="7138" width="12.42578125" style="41" customWidth="1"/>
    <col min="7139" max="7139" width="12.7109375" style="41" customWidth="1"/>
    <col min="7140" max="7140" width="10.28515625" style="41" customWidth="1"/>
    <col min="7141" max="7142" width="9.140625" style="41"/>
    <col min="7143" max="7143" width="12.5703125" style="41" customWidth="1"/>
    <col min="7144" max="7144" width="10" style="41" bestFit="1" customWidth="1"/>
    <col min="7145" max="7145" width="8.28515625" style="41" customWidth="1"/>
    <col min="7146" max="7393" width="9.140625" style="41"/>
    <col min="7394" max="7394" width="12.42578125" style="41" customWidth="1"/>
    <col min="7395" max="7395" width="12.7109375" style="41" customWidth="1"/>
    <col min="7396" max="7396" width="10.28515625" style="41" customWidth="1"/>
    <col min="7397" max="7398" width="9.140625" style="41"/>
    <col min="7399" max="7399" width="12.5703125" style="41" customWidth="1"/>
    <col min="7400" max="7400" width="10" style="41" bestFit="1" customWidth="1"/>
    <col min="7401" max="7401" width="8.28515625" style="41" customWidth="1"/>
    <col min="7402" max="7649" width="9.140625" style="41"/>
    <col min="7650" max="7650" width="12.42578125" style="41" customWidth="1"/>
    <col min="7651" max="7651" width="12.7109375" style="41" customWidth="1"/>
    <col min="7652" max="7652" width="10.28515625" style="41" customWidth="1"/>
    <col min="7653" max="7654" width="9.140625" style="41"/>
    <col min="7655" max="7655" width="12.5703125" style="41" customWidth="1"/>
    <col min="7656" max="7656" width="10" style="41" bestFit="1" customWidth="1"/>
    <col min="7657" max="7657" width="8.28515625" style="41" customWidth="1"/>
    <col min="7658" max="7905" width="9.140625" style="41"/>
    <col min="7906" max="7906" width="12.42578125" style="41" customWidth="1"/>
    <col min="7907" max="7907" width="12.7109375" style="41" customWidth="1"/>
    <col min="7908" max="7908" width="10.28515625" style="41" customWidth="1"/>
    <col min="7909" max="7910" width="9.140625" style="41"/>
    <col min="7911" max="7911" width="12.5703125" style="41" customWidth="1"/>
    <col min="7912" max="7912" width="10" style="41" bestFit="1" customWidth="1"/>
    <col min="7913" max="7913" width="8.28515625" style="41" customWidth="1"/>
    <col min="7914" max="8161" width="9.140625" style="41"/>
    <col min="8162" max="8162" width="12.42578125" style="41" customWidth="1"/>
    <col min="8163" max="8163" width="12.7109375" style="41" customWidth="1"/>
    <col min="8164" max="8164" width="10.28515625" style="41" customWidth="1"/>
    <col min="8165" max="8166" width="9.140625" style="41"/>
    <col min="8167" max="8167" width="12.5703125" style="41" customWidth="1"/>
    <col min="8168" max="8168" width="10" style="41" bestFit="1" customWidth="1"/>
    <col min="8169" max="8169" width="8.28515625" style="41" customWidth="1"/>
    <col min="8170" max="8417" width="9.140625" style="41"/>
    <col min="8418" max="8418" width="12.42578125" style="41" customWidth="1"/>
    <col min="8419" max="8419" width="12.7109375" style="41" customWidth="1"/>
    <col min="8420" max="8420" width="10.28515625" style="41" customWidth="1"/>
    <col min="8421" max="8422" width="9.140625" style="41"/>
    <col min="8423" max="8423" width="12.5703125" style="41" customWidth="1"/>
    <col min="8424" max="8424" width="10" style="41" bestFit="1" customWidth="1"/>
    <col min="8425" max="8425" width="8.28515625" style="41" customWidth="1"/>
    <col min="8426" max="8673" width="9.140625" style="41"/>
    <col min="8674" max="8674" width="12.42578125" style="41" customWidth="1"/>
    <col min="8675" max="8675" width="12.7109375" style="41" customWidth="1"/>
    <col min="8676" max="8676" width="10.28515625" style="41" customWidth="1"/>
    <col min="8677" max="8678" width="9.140625" style="41"/>
    <col min="8679" max="8679" width="12.5703125" style="41" customWidth="1"/>
    <col min="8680" max="8680" width="10" style="41" bestFit="1" customWidth="1"/>
    <col min="8681" max="8681" width="8.28515625" style="41" customWidth="1"/>
    <col min="8682" max="8929" width="9.140625" style="41"/>
    <col min="8930" max="8930" width="12.42578125" style="41" customWidth="1"/>
    <col min="8931" max="8931" width="12.7109375" style="41" customWidth="1"/>
    <col min="8932" max="8932" width="10.28515625" style="41" customWidth="1"/>
    <col min="8933" max="8934" width="9.140625" style="41"/>
    <col min="8935" max="8935" width="12.5703125" style="41" customWidth="1"/>
    <col min="8936" max="8936" width="10" style="41" bestFit="1" customWidth="1"/>
    <col min="8937" max="8937" width="8.28515625" style="41" customWidth="1"/>
    <col min="8938" max="9185" width="9.140625" style="41"/>
    <col min="9186" max="9186" width="12.42578125" style="41" customWidth="1"/>
    <col min="9187" max="9187" width="12.7109375" style="41" customWidth="1"/>
    <col min="9188" max="9188" width="10.28515625" style="41" customWidth="1"/>
    <col min="9189" max="9190" width="9.140625" style="41"/>
    <col min="9191" max="9191" width="12.5703125" style="41" customWidth="1"/>
    <col min="9192" max="9192" width="10" style="41" bestFit="1" customWidth="1"/>
    <col min="9193" max="9193" width="8.28515625" style="41" customWidth="1"/>
    <col min="9194" max="9441" width="9.140625" style="41"/>
    <col min="9442" max="9442" width="12.42578125" style="41" customWidth="1"/>
    <col min="9443" max="9443" width="12.7109375" style="41" customWidth="1"/>
    <col min="9444" max="9444" width="10.28515625" style="41" customWidth="1"/>
    <col min="9445" max="9446" width="9.140625" style="41"/>
    <col min="9447" max="9447" width="12.5703125" style="41" customWidth="1"/>
    <col min="9448" max="9448" width="10" style="41" bestFit="1" customWidth="1"/>
    <col min="9449" max="9449" width="8.28515625" style="41" customWidth="1"/>
    <col min="9450" max="9697" width="9.140625" style="41"/>
    <col min="9698" max="9698" width="12.42578125" style="41" customWidth="1"/>
    <col min="9699" max="9699" width="12.7109375" style="41" customWidth="1"/>
    <col min="9700" max="9700" width="10.28515625" style="41" customWidth="1"/>
    <col min="9701" max="9702" width="9.140625" style="41"/>
    <col min="9703" max="9703" width="12.5703125" style="41" customWidth="1"/>
    <col min="9704" max="9704" width="10" style="41" bestFit="1" customWidth="1"/>
    <col min="9705" max="9705" width="8.28515625" style="41" customWidth="1"/>
    <col min="9706" max="9953" width="9.140625" style="41"/>
    <col min="9954" max="9954" width="12.42578125" style="41" customWidth="1"/>
    <col min="9955" max="9955" width="12.7109375" style="41" customWidth="1"/>
    <col min="9956" max="9956" width="10.28515625" style="41" customWidth="1"/>
    <col min="9957" max="9958" width="9.140625" style="41"/>
    <col min="9959" max="9959" width="12.5703125" style="41" customWidth="1"/>
    <col min="9960" max="9960" width="10" style="41" bestFit="1" customWidth="1"/>
    <col min="9961" max="9961" width="8.28515625" style="41" customWidth="1"/>
    <col min="9962" max="10209" width="9.140625" style="41"/>
    <col min="10210" max="10210" width="12.42578125" style="41" customWidth="1"/>
    <col min="10211" max="10211" width="12.7109375" style="41" customWidth="1"/>
    <col min="10212" max="10212" width="10.28515625" style="41" customWidth="1"/>
    <col min="10213" max="10214" width="9.140625" style="41"/>
    <col min="10215" max="10215" width="12.5703125" style="41" customWidth="1"/>
    <col min="10216" max="10216" width="10" style="41" bestFit="1" customWidth="1"/>
    <col min="10217" max="10217" width="8.28515625" style="41" customWidth="1"/>
    <col min="10218" max="10465" width="9.140625" style="41"/>
    <col min="10466" max="10466" width="12.42578125" style="41" customWidth="1"/>
    <col min="10467" max="10467" width="12.7109375" style="41" customWidth="1"/>
    <col min="10468" max="10468" width="10.28515625" style="41" customWidth="1"/>
    <col min="10469" max="10470" width="9.140625" style="41"/>
    <col min="10471" max="10471" width="12.5703125" style="41" customWidth="1"/>
    <col min="10472" max="10472" width="10" style="41" bestFit="1" customWidth="1"/>
    <col min="10473" max="10473" width="8.28515625" style="41" customWidth="1"/>
    <col min="10474" max="10721" width="9.140625" style="41"/>
    <col min="10722" max="10722" width="12.42578125" style="41" customWidth="1"/>
    <col min="10723" max="10723" width="12.7109375" style="41" customWidth="1"/>
    <col min="10724" max="10724" width="10.28515625" style="41" customWidth="1"/>
    <col min="10725" max="10726" width="9.140625" style="41"/>
    <col min="10727" max="10727" width="12.5703125" style="41" customWidth="1"/>
    <col min="10728" max="10728" width="10" style="41" bestFit="1" customWidth="1"/>
    <col min="10729" max="10729" width="8.28515625" style="41" customWidth="1"/>
    <col min="10730" max="10977" width="9.140625" style="41"/>
    <col min="10978" max="10978" width="12.42578125" style="41" customWidth="1"/>
    <col min="10979" max="10979" width="12.7109375" style="41" customWidth="1"/>
    <col min="10980" max="10980" width="10.28515625" style="41" customWidth="1"/>
    <col min="10981" max="10982" width="9.140625" style="41"/>
    <col min="10983" max="10983" width="12.5703125" style="41" customWidth="1"/>
    <col min="10984" max="10984" width="10" style="41" bestFit="1" customWidth="1"/>
    <col min="10985" max="10985" width="8.28515625" style="41" customWidth="1"/>
    <col min="10986" max="11233" width="9.140625" style="41"/>
    <col min="11234" max="11234" width="12.42578125" style="41" customWidth="1"/>
    <col min="11235" max="11235" width="12.7109375" style="41" customWidth="1"/>
    <col min="11236" max="11236" width="10.28515625" style="41" customWidth="1"/>
    <col min="11237" max="11238" width="9.140625" style="41"/>
    <col min="11239" max="11239" width="12.5703125" style="41" customWidth="1"/>
    <col min="11240" max="11240" width="10" style="41" bestFit="1" customWidth="1"/>
    <col min="11241" max="11241" width="8.28515625" style="41" customWidth="1"/>
    <col min="11242" max="11489" width="9.140625" style="41"/>
    <col min="11490" max="11490" width="12.42578125" style="41" customWidth="1"/>
    <col min="11491" max="11491" width="12.7109375" style="41" customWidth="1"/>
    <col min="11492" max="11492" width="10.28515625" style="41" customWidth="1"/>
    <col min="11493" max="11494" width="9.140625" style="41"/>
    <col min="11495" max="11495" width="12.5703125" style="41" customWidth="1"/>
    <col min="11496" max="11496" width="10" style="41" bestFit="1" customWidth="1"/>
    <col min="11497" max="11497" width="8.28515625" style="41" customWidth="1"/>
    <col min="11498" max="11745" width="9.140625" style="41"/>
    <col min="11746" max="11746" width="12.42578125" style="41" customWidth="1"/>
    <col min="11747" max="11747" width="12.7109375" style="41" customWidth="1"/>
    <col min="11748" max="11748" width="10.28515625" style="41" customWidth="1"/>
    <col min="11749" max="11750" width="9.140625" style="41"/>
    <col min="11751" max="11751" width="12.5703125" style="41" customWidth="1"/>
    <col min="11752" max="11752" width="10" style="41" bestFit="1" customWidth="1"/>
    <col min="11753" max="11753" width="8.28515625" style="41" customWidth="1"/>
    <col min="11754" max="12001" width="9.140625" style="41"/>
    <col min="12002" max="12002" width="12.42578125" style="41" customWidth="1"/>
    <col min="12003" max="12003" width="12.7109375" style="41" customWidth="1"/>
    <col min="12004" max="12004" width="10.28515625" style="41" customWidth="1"/>
    <col min="12005" max="12006" width="9.140625" style="41"/>
    <col min="12007" max="12007" width="12.5703125" style="41" customWidth="1"/>
    <col min="12008" max="12008" width="10" style="41" bestFit="1" customWidth="1"/>
    <col min="12009" max="12009" width="8.28515625" style="41" customWidth="1"/>
    <col min="12010" max="12257" width="9.140625" style="41"/>
    <col min="12258" max="12258" width="12.42578125" style="41" customWidth="1"/>
    <col min="12259" max="12259" width="12.7109375" style="41" customWidth="1"/>
    <col min="12260" max="12260" width="10.28515625" style="41" customWidth="1"/>
    <col min="12261" max="12262" width="9.140625" style="41"/>
    <col min="12263" max="12263" width="12.5703125" style="41" customWidth="1"/>
    <col min="12264" max="12264" width="10" style="41" bestFit="1" customWidth="1"/>
    <col min="12265" max="12265" width="8.28515625" style="41" customWidth="1"/>
    <col min="12266" max="12513" width="9.140625" style="41"/>
    <col min="12514" max="12514" width="12.42578125" style="41" customWidth="1"/>
    <col min="12515" max="12515" width="12.7109375" style="41" customWidth="1"/>
    <col min="12516" max="12516" width="10.28515625" style="41" customWidth="1"/>
    <col min="12517" max="12518" width="9.140625" style="41"/>
    <col min="12519" max="12519" width="12.5703125" style="41" customWidth="1"/>
    <col min="12520" max="12520" width="10" style="41" bestFit="1" customWidth="1"/>
    <col min="12521" max="12521" width="8.28515625" style="41" customWidth="1"/>
    <col min="12522" max="12769" width="9.140625" style="41"/>
    <col min="12770" max="12770" width="12.42578125" style="41" customWidth="1"/>
    <col min="12771" max="12771" width="12.7109375" style="41" customWidth="1"/>
    <col min="12772" max="12772" width="10.28515625" style="41" customWidth="1"/>
    <col min="12773" max="12774" width="9.140625" style="41"/>
    <col min="12775" max="12775" width="12.5703125" style="41" customWidth="1"/>
    <col min="12776" max="12776" width="10" style="41" bestFit="1" customWidth="1"/>
    <col min="12777" max="12777" width="8.28515625" style="41" customWidth="1"/>
    <col min="12778" max="13025" width="9.140625" style="41"/>
    <col min="13026" max="13026" width="12.42578125" style="41" customWidth="1"/>
    <col min="13027" max="13027" width="12.7109375" style="41" customWidth="1"/>
    <col min="13028" max="13028" width="10.28515625" style="41" customWidth="1"/>
    <col min="13029" max="13030" width="9.140625" style="41"/>
    <col min="13031" max="13031" width="12.5703125" style="41" customWidth="1"/>
    <col min="13032" max="13032" width="10" style="41" bestFit="1" customWidth="1"/>
    <col min="13033" max="13033" width="8.28515625" style="41" customWidth="1"/>
    <col min="13034" max="13281" width="9.140625" style="41"/>
    <col min="13282" max="13282" width="12.42578125" style="41" customWidth="1"/>
    <col min="13283" max="13283" width="12.7109375" style="41" customWidth="1"/>
    <col min="13284" max="13284" width="10.28515625" style="41" customWidth="1"/>
    <col min="13285" max="13286" width="9.140625" style="41"/>
    <col min="13287" max="13287" width="12.5703125" style="41" customWidth="1"/>
    <col min="13288" max="13288" width="10" style="41" bestFit="1" customWidth="1"/>
    <col min="13289" max="13289" width="8.28515625" style="41" customWidth="1"/>
    <col min="13290" max="13537" width="9.140625" style="41"/>
    <col min="13538" max="13538" width="12.42578125" style="41" customWidth="1"/>
    <col min="13539" max="13539" width="12.7109375" style="41" customWidth="1"/>
    <col min="13540" max="13540" width="10.28515625" style="41" customWidth="1"/>
    <col min="13541" max="13542" width="9.140625" style="41"/>
    <col min="13543" max="13543" width="12.5703125" style="41" customWidth="1"/>
    <col min="13544" max="13544" width="10" style="41" bestFit="1" customWidth="1"/>
    <col min="13545" max="13545" width="8.28515625" style="41" customWidth="1"/>
    <col min="13546" max="13793" width="9.140625" style="41"/>
    <col min="13794" max="13794" width="12.42578125" style="41" customWidth="1"/>
    <col min="13795" max="13795" width="12.7109375" style="41" customWidth="1"/>
    <col min="13796" max="13796" width="10.28515625" style="41" customWidth="1"/>
    <col min="13797" max="13798" width="9.140625" style="41"/>
    <col min="13799" max="13799" width="12.5703125" style="41" customWidth="1"/>
    <col min="13800" max="13800" width="10" style="41" bestFit="1" customWidth="1"/>
    <col min="13801" max="13801" width="8.28515625" style="41" customWidth="1"/>
    <col min="13802" max="14049" width="9.140625" style="41"/>
    <col min="14050" max="14050" width="12.42578125" style="41" customWidth="1"/>
    <col min="14051" max="14051" width="12.7109375" style="41" customWidth="1"/>
    <col min="14052" max="14052" width="10.28515625" style="41" customWidth="1"/>
    <col min="14053" max="14054" width="9.140625" style="41"/>
    <col min="14055" max="14055" width="12.5703125" style="41" customWidth="1"/>
    <col min="14056" max="14056" width="10" style="41" bestFit="1" customWidth="1"/>
    <col min="14057" max="14057" width="8.28515625" style="41" customWidth="1"/>
    <col min="14058" max="14305" width="9.140625" style="41"/>
    <col min="14306" max="14306" width="12.42578125" style="41" customWidth="1"/>
    <col min="14307" max="14307" width="12.7109375" style="41" customWidth="1"/>
    <col min="14308" max="14308" width="10.28515625" style="41" customWidth="1"/>
    <col min="14309" max="14310" width="9.140625" style="41"/>
    <col min="14311" max="14311" width="12.5703125" style="41" customWidth="1"/>
    <col min="14312" max="14312" width="10" style="41" bestFit="1" customWidth="1"/>
    <col min="14313" max="14313" width="8.28515625" style="41" customWidth="1"/>
    <col min="14314" max="14561" width="9.140625" style="41"/>
    <col min="14562" max="14562" width="12.42578125" style="41" customWidth="1"/>
    <col min="14563" max="14563" width="12.7109375" style="41" customWidth="1"/>
    <col min="14564" max="14564" width="10.28515625" style="41" customWidth="1"/>
    <col min="14565" max="14566" width="9.140625" style="41"/>
    <col min="14567" max="14567" width="12.5703125" style="41" customWidth="1"/>
    <col min="14568" max="14568" width="10" style="41" bestFit="1" customWidth="1"/>
    <col min="14569" max="14569" width="8.28515625" style="41" customWidth="1"/>
    <col min="14570" max="14817" width="9.140625" style="41"/>
    <col min="14818" max="14818" width="12.42578125" style="41" customWidth="1"/>
    <col min="14819" max="14819" width="12.7109375" style="41" customWidth="1"/>
    <col min="14820" max="14820" width="10.28515625" style="41" customWidth="1"/>
    <col min="14821" max="14822" width="9.140625" style="41"/>
    <col min="14823" max="14823" width="12.5703125" style="41" customWidth="1"/>
    <col min="14824" max="14824" width="10" style="41" bestFit="1" customWidth="1"/>
    <col min="14825" max="14825" width="8.28515625" style="41" customWidth="1"/>
    <col min="14826" max="15073" width="9.140625" style="41"/>
    <col min="15074" max="15074" width="12.42578125" style="41" customWidth="1"/>
    <col min="15075" max="15075" width="12.7109375" style="41" customWidth="1"/>
    <col min="15076" max="15076" width="10.28515625" style="41" customWidth="1"/>
    <col min="15077" max="15078" width="9.140625" style="41"/>
    <col min="15079" max="15079" width="12.5703125" style="41" customWidth="1"/>
    <col min="15080" max="15080" width="10" style="41" bestFit="1" customWidth="1"/>
    <col min="15081" max="15081" width="8.28515625" style="41" customWidth="1"/>
    <col min="15082" max="15329" width="9.140625" style="41"/>
    <col min="15330" max="15330" width="12.42578125" style="41" customWidth="1"/>
    <col min="15331" max="15331" width="12.7109375" style="41" customWidth="1"/>
    <col min="15332" max="15332" width="10.28515625" style="41" customWidth="1"/>
    <col min="15333" max="15334" width="9.140625" style="41"/>
    <col min="15335" max="15335" width="12.5703125" style="41" customWidth="1"/>
    <col min="15336" max="15336" width="10" style="41" bestFit="1" customWidth="1"/>
    <col min="15337" max="15337" width="8.28515625" style="41" customWidth="1"/>
    <col min="15338" max="15585" width="9.140625" style="41"/>
    <col min="15586" max="15586" width="12.42578125" style="41" customWidth="1"/>
    <col min="15587" max="15587" width="12.7109375" style="41" customWidth="1"/>
    <col min="15588" max="15588" width="10.28515625" style="41" customWidth="1"/>
    <col min="15589" max="15590" width="9.140625" style="41"/>
    <col min="15591" max="15591" width="12.5703125" style="41" customWidth="1"/>
    <col min="15592" max="15592" width="10" style="41" bestFit="1" customWidth="1"/>
    <col min="15593" max="15593" width="8.28515625" style="41" customWidth="1"/>
    <col min="15594" max="15841" width="9.140625" style="41"/>
    <col min="15842" max="15842" width="12.42578125" style="41" customWidth="1"/>
    <col min="15843" max="15843" width="12.7109375" style="41" customWidth="1"/>
    <col min="15844" max="15844" width="10.28515625" style="41" customWidth="1"/>
    <col min="15845" max="15846" width="9.140625" style="41"/>
    <col min="15847" max="15847" width="12.5703125" style="41" customWidth="1"/>
    <col min="15848" max="15848" width="10" style="41" bestFit="1" customWidth="1"/>
    <col min="15849" max="15849" width="8.28515625" style="41" customWidth="1"/>
    <col min="15850" max="16097" width="9.140625" style="41"/>
    <col min="16098" max="16098" width="12.42578125" style="41" customWidth="1"/>
    <col min="16099" max="16099" width="12.7109375" style="41" customWidth="1"/>
    <col min="16100" max="16100" width="10.28515625" style="41" customWidth="1"/>
    <col min="16101" max="16102" width="9.140625" style="41"/>
    <col min="16103" max="16103" width="12.5703125" style="41" customWidth="1"/>
    <col min="16104" max="16104" width="10" style="41" bestFit="1" customWidth="1"/>
    <col min="16105" max="16105" width="8.28515625" style="41" customWidth="1"/>
    <col min="16106" max="16384" width="9.140625" style="41"/>
  </cols>
  <sheetData>
    <row r="1" spans="1:9" thickBot="1">
      <c r="A1" s="53" t="s">
        <v>9</v>
      </c>
      <c r="B1" s="54"/>
      <c r="C1" s="54"/>
      <c r="D1" s="54"/>
      <c r="E1" s="54"/>
      <c r="F1" s="54"/>
      <c r="G1" s="54"/>
      <c r="H1" s="55"/>
      <c r="I1" s="41"/>
    </row>
    <row r="2" spans="1:9" ht="19.5" thickBot="1">
      <c r="A2" s="1" t="s">
        <v>7</v>
      </c>
      <c r="B2" s="1" t="s">
        <v>0</v>
      </c>
      <c r="C2" s="2" t="s">
        <v>1</v>
      </c>
      <c r="D2" s="3" t="s">
        <v>2</v>
      </c>
      <c r="E2" s="3" t="s">
        <v>3</v>
      </c>
      <c r="F2" s="3" t="s">
        <v>3</v>
      </c>
      <c r="G2" s="8" t="s">
        <v>10</v>
      </c>
      <c r="H2" s="19" t="s">
        <v>10</v>
      </c>
    </row>
    <row r="3" spans="1:9" ht="24.75" thickBot="1">
      <c r="A3" s="1" t="s">
        <v>11</v>
      </c>
      <c r="B3" s="1" t="s">
        <v>4</v>
      </c>
      <c r="C3" s="4" t="s">
        <v>12</v>
      </c>
      <c r="D3" s="5" t="s">
        <v>12</v>
      </c>
      <c r="E3" s="5" t="s">
        <v>5</v>
      </c>
      <c r="F3" s="5" t="s">
        <v>6</v>
      </c>
      <c r="G3" s="8" t="s">
        <v>8</v>
      </c>
      <c r="H3" s="19" t="s">
        <v>13</v>
      </c>
    </row>
    <row r="4" spans="1:9" ht="15" customHeight="1">
      <c r="A4" s="48">
        <v>1</v>
      </c>
      <c r="B4" s="16">
        <v>43807</v>
      </c>
      <c r="C4" s="17">
        <v>7000</v>
      </c>
      <c r="D4" s="9">
        <f>C4+500</f>
        <v>7500</v>
      </c>
      <c r="E4" s="10"/>
      <c r="F4" s="10"/>
      <c r="G4" s="10">
        <f>C4*(0.5)</f>
        <v>3500</v>
      </c>
      <c r="H4" s="10"/>
      <c r="I4" s="21">
        <v>1</v>
      </c>
    </row>
    <row r="5" spans="1:9">
      <c r="A5" s="51"/>
      <c r="B5" s="16">
        <f>B4+7</f>
        <v>43814</v>
      </c>
      <c r="C5" s="9">
        <f>D4+E4-F4</f>
        <v>7500</v>
      </c>
      <c r="D5" s="9">
        <f>C5</f>
        <v>7500</v>
      </c>
      <c r="E5" s="10"/>
      <c r="F5" s="10"/>
      <c r="G5" s="10">
        <f>C5-G4</f>
        <v>4000</v>
      </c>
      <c r="H5" s="10"/>
    </row>
    <row r="6" spans="1:9" ht="15" customHeight="1">
      <c r="A6" s="51"/>
      <c r="B6" s="58">
        <f>B5+7</f>
        <v>43821</v>
      </c>
      <c r="C6" s="22">
        <f>D5+E5-F5</f>
        <v>7500</v>
      </c>
      <c r="D6" s="22">
        <f>C6</f>
        <v>7500</v>
      </c>
      <c r="E6" s="59"/>
      <c r="F6" s="59"/>
      <c r="G6" s="59">
        <f>C6-G4</f>
        <v>4000</v>
      </c>
      <c r="H6" s="59"/>
      <c r="I6" s="60" t="s">
        <v>16</v>
      </c>
    </row>
    <row r="7" spans="1:9" ht="21.75" customHeight="1" thickBot="1">
      <c r="A7" s="52"/>
      <c r="B7" s="58">
        <f>B6+7</f>
        <v>43828</v>
      </c>
      <c r="C7" s="22">
        <f>D6+E6-F6</f>
        <v>7500</v>
      </c>
      <c r="D7" s="22">
        <f>C7</f>
        <v>7500</v>
      </c>
      <c r="E7" s="59"/>
      <c r="F7" s="59"/>
      <c r="G7" s="59">
        <f>C7-G4</f>
        <v>4000</v>
      </c>
      <c r="H7" s="59"/>
      <c r="I7" s="60"/>
    </row>
    <row r="8" spans="1:9" ht="19.5" thickBot="1">
      <c r="A8" s="7"/>
      <c r="B8" s="7"/>
      <c r="C8" s="12"/>
      <c r="D8" s="13"/>
      <c r="E8" s="13"/>
      <c r="F8" s="6"/>
      <c r="G8" s="15"/>
      <c r="H8" s="15"/>
    </row>
    <row r="9" spans="1:9">
      <c r="A9" s="48">
        <v>2</v>
      </c>
      <c r="B9" s="16">
        <f>B7+7</f>
        <v>43835</v>
      </c>
      <c r="C9" s="11">
        <f>D7+E7-F7</f>
        <v>7500</v>
      </c>
      <c r="D9" s="9">
        <f>C9+500</f>
        <v>8000</v>
      </c>
      <c r="E9" s="10"/>
      <c r="F9" s="10"/>
      <c r="G9" s="10">
        <f>C9-G4</f>
        <v>4000</v>
      </c>
      <c r="H9" s="10"/>
    </row>
    <row r="10" spans="1:9">
      <c r="A10" s="51"/>
      <c r="B10" s="16">
        <f>B9+7</f>
        <v>43842</v>
      </c>
      <c r="C10" s="11">
        <f>D9+E9-F9</f>
        <v>8000</v>
      </c>
      <c r="D10" s="9">
        <f>C10+500</f>
        <v>8500</v>
      </c>
      <c r="E10" s="10">
        <v>2000</v>
      </c>
      <c r="F10" s="10"/>
      <c r="G10" s="10">
        <f>C10-G4</f>
        <v>4500</v>
      </c>
      <c r="H10" s="10"/>
    </row>
    <row r="11" spans="1:9">
      <c r="A11" s="51"/>
      <c r="B11" s="16">
        <f>B10+7</f>
        <v>43849</v>
      </c>
      <c r="C11" s="9">
        <f>D10+E10-F10</f>
        <v>10500</v>
      </c>
      <c r="D11" s="9">
        <f>C11+700</f>
        <v>11200</v>
      </c>
      <c r="E11" s="10"/>
      <c r="F11" s="10"/>
      <c r="G11" s="10">
        <f>C11-G4</f>
        <v>7000</v>
      </c>
      <c r="H11" s="10"/>
    </row>
    <row r="12" spans="1:9" ht="19.5" thickBot="1">
      <c r="A12" s="52"/>
      <c r="B12" s="56">
        <f>B11+7</f>
        <v>43856</v>
      </c>
      <c r="C12" s="57">
        <f>D11+E11-F11</f>
        <v>11200</v>
      </c>
      <c r="D12" s="9">
        <f>C12+700</f>
        <v>11900</v>
      </c>
      <c r="E12" s="10"/>
      <c r="F12" s="10"/>
      <c r="G12" s="10">
        <f>C12-G4</f>
        <v>7700</v>
      </c>
      <c r="H12" s="10"/>
    </row>
    <row r="13" spans="1:9" ht="19.5" thickBot="1">
      <c r="A13" s="7"/>
      <c r="B13" s="7"/>
      <c r="C13" s="12"/>
      <c r="D13" s="13"/>
      <c r="E13" s="13"/>
      <c r="F13" s="6"/>
      <c r="G13" s="15"/>
      <c r="H13" s="15"/>
    </row>
    <row r="14" spans="1:9">
      <c r="A14" s="48">
        <v>3</v>
      </c>
      <c r="B14" s="16">
        <f>B12+7</f>
        <v>43863</v>
      </c>
      <c r="C14" s="11">
        <f>D12+E12-F12</f>
        <v>11900</v>
      </c>
      <c r="D14" s="9">
        <f>C14+700</f>
        <v>12600</v>
      </c>
      <c r="E14" s="10"/>
      <c r="F14" s="10"/>
      <c r="G14" s="10">
        <f>C14-G4</f>
        <v>8400</v>
      </c>
      <c r="H14" s="10"/>
    </row>
    <row r="15" spans="1:9">
      <c r="A15" s="51"/>
      <c r="B15" s="16">
        <f>B14+7</f>
        <v>43870</v>
      </c>
      <c r="C15" s="11">
        <f>D14+E14-F14</f>
        <v>12600</v>
      </c>
      <c r="D15" s="9">
        <f>C15+700</f>
        <v>13300</v>
      </c>
      <c r="E15" s="10"/>
      <c r="F15" s="10"/>
      <c r="G15" s="10">
        <f>C15-G4</f>
        <v>9100</v>
      </c>
      <c r="H15" s="10"/>
    </row>
    <row r="16" spans="1:9">
      <c r="A16" s="51"/>
      <c r="B16" s="16">
        <f>B15+7</f>
        <v>43877</v>
      </c>
      <c r="C16" s="11">
        <f>D15+E15-F15</f>
        <v>13300</v>
      </c>
      <c r="D16" s="9">
        <f>C16+700</f>
        <v>14000</v>
      </c>
      <c r="E16" s="10"/>
      <c r="F16" s="10"/>
      <c r="G16" s="10">
        <f>C16-G4</f>
        <v>9800</v>
      </c>
      <c r="H16" s="10"/>
    </row>
    <row r="17" spans="1:9" ht="19.5" thickBot="1">
      <c r="A17" s="52"/>
      <c r="B17" s="30">
        <f>B16+7</f>
        <v>43884</v>
      </c>
      <c r="C17" s="11">
        <f>D16+E16-F16</f>
        <v>14000</v>
      </c>
      <c r="D17" s="9">
        <f>C17+1000</f>
        <v>15000</v>
      </c>
      <c r="E17" s="10"/>
      <c r="F17" s="10"/>
      <c r="G17" s="10">
        <f>C17-G4</f>
        <v>10500</v>
      </c>
      <c r="H17" s="10"/>
      <c r="I17" s="31">
        <v>2</v>
      </c>
    </row>
    <row r="18" spans="1:9" ht="19.5" thickBot="1">
      <c r="A18" s="7"/>
      <c r="B18" s="7"/>
      <c r="C18" s="12"/>
      <c r="D18" s="13"/>
      <c r="E18" s="13"/>
      <c r="F18" s="6"/>
      <c r="G18" s="15"/>
      <c r="H18" s="15"/>
    </row>
    <row r="19" spans="1:9" ht="15" customHeight="1">
      <c r="A19" s="48">
        <v>4</v>
      </c>
      <c r="B19" s="16">
        <f>B17+7</f>
        <v>43891</v>
      </c>
      <c r="C19" s="11">
        <f>D17+E17-F17</f>
        <v>15000</v>
      </c>
      <c r="D19" s="9">
        <f>C19+1000</f>
        <v>16000</v>
      </c>
      <c r="E19" s="10"/>
      <c r="F19" s="10"/>
      <c r="G19" s="10">
        <f>C19-G4</f>
        <v>11500</v>
      </c>
      <c r="H19" s="10"/>
    </row>
    <row r="20" spans="1:9">
      <c r="A20" s="51"/>
      <c r="B20" s="24">
        <f>B19+7</f>
        <v>43898</v>
      </c>
      <c r="C20" s="9">
        <f>D19+E19-F19</f>
        <v>16000</v>
      </c>
      <c r="D20" s="9">
        <f>C20+1200</f>
        <v>17200</v>
      </c>
      <c r="E20" s="10"/>
      <c r="F20" s="10"/>
      <c r="G20" s="10">
        <f>C20-G4</f>
        <v>12500</v>
      </c>
      <c r="H20" s="10"/>
    </row>
    <row r="21" spans="1:9">
      <c r="A21" s="51"/>
      <c r="B21" s="16">
        <f>B20+7</f>
        <v>43905</v>
      </c>
      <c r="C21" s="9">
        <f>D20+E20-F20</f>
        <v>17200</v>
      </c>
      <c r="D21" s="9">
        <f>C21+1200</f>
        <v>18400</v>
      </c>
      <c r="E21" s="10"/>
      <c r="F21" s="10"/>
      <c r="G21" s="10">
        <f>C21-G4</f>
        <v>13700</v>
      </c>
      <c r="H21" s="10"/>
    </row>
    <row r="22" spans="1:9" ht="19.5" thickBot="1">
      <c r="A22" s="52"/>
      <c r="B22" s="16">
        <f>B21+7</f>
        <v>43912</v>
      </c>
      <c r="C22" s="9">
        <f>D21+E21-F21</f>
        <v>18400</v>
      </c>
      <c r="D22" s="9">
        <f>C22+1200</f>
        <v>19600</v>
      </c>
      <c r="E22" s="10"/>
      <c r="F22" s="10"/>
      <c r="G22" s="10">
        <f>C22-G4</f>
        <v>14900</v>
      </c>
      <c r="H22" s="10"/>
    </row>
    <row r="23" spans="1:9" ht="19.5" thickBot="1">
      <c r="A23" s="7"/>
      <c r="B23" s="7"/>
      <c r="C23" s="12"/>
      <c r="D23" s="13"/>
      <c r="E23" s="13"/>
      <c r="F23" s="6"/>
      <c r="G23" s="15"/>
      <c r="H23" s="15"/>
    </row>
    <row r="24" spans="1:9">
      <c r="A24" s="48">
        <v>5</v>
      </c>
      <c r="B24" s="25">
        <f>B22+7</f>
        <v>43919</v>
      </c>
      <c r="C24" s="9">
        <f>D22+E22-F22</f>
        <v>19600</v>
      </c>
      <c r="D24" s="9">
        <f>C24+1500</f>
        <v>21100</v>
      </c>
      <c r="E24" s="10"/>
      <c r="F24" s="10"/>
      <c r="G24" s="10" t="s">
        <v>14</v>
      </c>
      <c r="H24" s="10"/>
      <c r="I24" s="26">
        <v>3</v>
      </c>
    </row>
    <row r="25" spans="1:9">
      <c r="A25" s="51"/>
      <c r="B25" s="16">
        <f>B24+7</f>
        <v>43926</v>
      </c>
      <c r="C25" s="11">
        <f>D24+E24-F24</f>
        <v>21100</v>
      </c>
      <c r="D25" s="9">
        <f>C25+1500</f>
        <v>22600</v>
      </c>
      <c r="E25" s="10"/>
      <c r="F25" s="10"/>
      <c r="G25" s="10" t="s">
        <v>14</v>
      </c>
      <c r="H25" s="10"/>
    </row>
    <row r="26" spans="1:9">
      <c r="A26" s="51"/>
      <c r="B26" s="24">
        <f>B25+7</f>
        <v>43933</v>
      </c>
      <c r="C26" s="11">
        <f>D25+E25-F25</f>
        <v>22600</v>
      </c>
      <c r="D26" s="9">
        <f>C26+1700</f>
        <v>24300</v>
      </c>
      <c r="E26" s="10"/>
      <c r="F26" s="10"/>
      <c r="G26" s="10" t="s">
        <v>14</v>
      </c>
      <c r="H26" s="10"/>
    </row>
    <row r="27" spans="1:9" ht="19.5" thickBot="1">
      <c r="A27" s="52"/>
      <c r="B27" s="16">
        <f>B26+7</f>
        <v>43940</v>
      </c>
      <c r="C27" s="11">
        <f>D26+E26-F26</f>
        <v>24300</v>
      </c>
      <c r="D27" s="9">
        <f>C27+1700</f>
        <v>26000</v>
      </c>
      <c r="E27" s="10"/>
      <c r="F27" s="10"/>
      <c r="G27" s="10" t="s">
        <v>14</v>
      </c>
      <c r="H27" s="10"/>
    </row>
    <row r="28" spans="1:9" ht="19.5" thickBot="1">
      <c r="A28" s="7"/>
      <c r="B28" s="7"/>
      <c r="C28" s="12"/>
      <c r="D28" s="13"/>
      <c r="E28" s="13"/>
      <c r="F28" s="6"/>
      <c r="G28" s="15"/>
      <c r="H28" s="15"/>
    </row>
    <row r="29" spans="1:9" ht="15" customHeight="1">
      <c r="A29" s="48">
        <v>6</v>
      </c>
      <c r="B29" s="16">
        <f>B27+7</f>
        <v>43947</v>
      </c>
      <c r="C29" s="11">
        <f>D27+E27-F27</f>
        <v>26000</v>
      </c>
      <c r="D29" s="9">
        <f>C29+1700</f>
        <v>27700</v>
      </c>
      <c r="E29" s="10"/>
      <c r="F29" s="10"/>
      <c r="G29" s="10" t="s">
        <v>14</v>
      </c>
      <c r="H29" s="10"/>
    </row>
    <row r="30" spans="1:9">
      <c r="A30" s="51"/>
      <c r="B30" s="28">
        <f>B29+7</f>
        <v>43954</v>
      </c>
      <c r="C30" s="11">
        <f>D29+E29-F29</f>
        <v>27700</v>
      </c>
      <c r="D30" s="9">
        <f>C30+2000</f>
        <v>29700</v>
      </c>
      <c r="E30" s="10"/>
      <c r="F30" s="10"/>
      <c r="G30" s="10" t="s">
        <v>14</v>
      </c>
      <c r="H30" s="10"/>
      <c r="I30" s="29">
        <v>4</v>
      </c>
    </row>
    <row r="31" spans="1:9">
      <c r="A31" s="51"/>
      <c r="B31" s="16">
        <f>B30+7</f>
        <v>43961</v>
      </c>
      <c r="C31" s="11">
        <f>D30+E30-F30</f>
        <v>29700</v>
      </c>
      <c r="D31" s="9">
        <f>C31+2000</f>
        <v>31700</v>
      </c>
      <c r="E31" s="10"/>
      <c r="F31" s="10"/>
      <c r="G31" s="10" t="s">
        <v>14</v>
      </c>
      <c r="H31" s="10"/>
    </row>
    <row r="32" spans="1:9" ht="19.5" thickBot="1">
      <c r="A32" s="52"/>
      <c r="B32" s="24">
        <f>B31+7</f>
        <v>43968</v>
      </c>
      <c r="C32" s="11">
        <f>D31+E31-F31</f>
        <v>31700</v>
      </c>
      <c r="D32" s="9">
        <f>C32+2200</f>
        <v>33900</v>
      </c>
      <c r="E32" s="10"/>
      <c r="F32" s="10"/>
      <c r="G32" s="10" t="s">
        <v>14</v>
      </c>
      <c r="H32" s="10"/>
    </row>
    <row r="33" spans="1:9" s="42" customFormat="1" ht="19.5" thickBot="1">
      <c r="A33" s="7"/>
      <c r="B33" s="7"/>
      <c r="C33" s="12"/>
      <c r="D33" s="13"/>
      <c r="E33" s="14"/>
      <c r="F33" s="6"/>
      <c r="G33" s="15"/>
      <c r="H33" s="15"/>
      <c r="I33" s="27"/>
    </row>
    <row r="34" spans="1:9" s="42" customFormat="1" ht="15" customHeight="1">
      <c r="A34" s="48">
        <v>7</v>
      </c>
      <c r="B34" s="30">
        <f>B32+7</f>
        <v>43975</v>
      </c>
      <c r="C34" s="9">
        <f>D32+E32-F32</f>
        <v>33900</v>
      </c>
      <c r="D34" s="9">
        <f>C34+2500</f>
        <v>36400</v>
      </c>
      <c r="E34" s="10"/>
      <c r="F34" s="10"/>
      <c r="G34" s="10" t="s">
        <v>14</v>
      </c>
      <c r="H34" s="10"/>
      <c r="I34" s="31">
        <v>5</v>
      </c>
    </row>
    <row r="35" spans="1:9" s="42" customFormat="1">
      <c r="A35" s="51"/>
      <c r="B35" s="16">
        <f>B34+7</f>
        <v>43982</v>
      </c>
      <c r="C35" s="9">
        <f>D34+E34-F34</f>
        <v>36400</v>
      </c>
      <c r="D35" s="9">
        <f>C35+2500</f>
        <v>38900</v>
      </c>
      <c r="E35" s="10"/>
      <c r="F35" s="10"/>
      <c r="G35" s="10" t="s">
        <v>14</v>
      </c>
      <c r="H35" s="10"/>
      <c r="I35" s="27"/>
    </row>
    <row r="36" spans="1:9" s="42" customFormat="1">
      <c r="A36" s="51"/>
      <c r="B36" s="24">
        <f>B35+7</f>
        <v>43989</v>
      </c>
      <c r="C36" s="9">
        <f>D35+E35-F35</f>
        <v>38900</v>
      </c>
      <c r="D36" s="9">
        <f>C36+2700</f>
        <v>41600</v>
      </c>
      <c r="E36" s="10"/>
      <c r="F36" s="10"/>
      <c r="G36" s="10" t="s">
        <v>14</v>
      </c>
      <c r="H36" s="10"/>
      <c r="I36" s="20"/>
    </row>
    <row r="37" spans="1:9" s="42" customFormat="1" ht="19.5" thickBot="1">
      <c r="A37" s="52"/>
      <c r="B37" s="32">
        <f>B36+7</f>
        <v>43996</v>
      </c>
      <c r="C37" s="9">
        <f>D36+E36-F36</f>
        <v>41600</v>
      </c>
      <c r="D37" s="9">
        <f>C37+3000</f>
        <v>44600</v>
      </c>
      <c r="E37" s="10"/>
      <c r="F37" s="10"/>
      <c r="G37" s="10" t="s">
        <v>14</v>
      </c>
      <c r="H37" s="10"/>
      <c r="I37" s="33">
        <v>6</v>
      </c>
    </row>
    <row r="38" spans="1:9" s="42" customFormat="1" ht="19.5" thickBot="1">
      <c r="A38" s="7"/>
      <c r="B38" s="7"/>
      <c r="C38" s="12"/>
      <c r="D38" s="13"/>
      <c r="E38" s="13"/>
      <c r="F38" s="6"/>
      <c r="G38" s="15"/>
      <c r="H38" s="15"/>
      <c r="I38" s="27"/>
    </row>
    <row r="39" spans="1:9" s="42" customFormat="1" ht="15">
      <c r="A39" s="48">
        <v>8</v>
      </c>
      <c r="B39" s="16">
        <f>B37+7</f>
        <v>44003</v>
      </c>
      <c r="C39" s="9">
        <f>D37+E37-F37</f>
        <v>44600</v>
      </c>
      <c r="D39" s="9">
        <f>C39+3200</f>
        <v>47800</v>
      </c>
      <c r="E39" s="10"/>
      <c r="F39" s="10"/>
      <c r="G39" s="10" t="s">
        <v>14</v>
      </c>
      <c r="H39" s="10"/>
    </row>
    <row r="40" spans="1:9" s="42" customFormat="1">
      <c r="A40" s="51"/>
      <c r="B40" s="34">
        <f>B39+7</f>
        <v>44010</v>
      </c>
      <c r="C40" s="11">
        <f>D39+E39-F39</f>
        <v>47800</v>
      </c>
      <c r="D40" s="9">
        <f>C40+3500</f>
        <v>51300</v>
      </c>
      <c r="E40" s="10"/>
      <c r="F40" s="10"/>
      <c r="G40" s="10" t="s">
        <v>14</v>
      </c>
      <c r="H40" s="10"/>
      <c r="I40" s="21">
        <v>7</v>
      </c>
    </row>
    <row r="41" spans="1:9" s="42" customFormat="1">
      <c r="A41" s="51"/>
      <c r="B41" s="24">
        <f>B40+7</f>
        <v>44017</v>
      </c>
      <c r="C41" s="11">
        <f>D40+E40-F40</f>
        <v>51300</v>
      </c>
      <c r="D41" s="9">
        <f>C41+3700</f>
        <v>55000</v>
      </c>
      <c r="E41" s="10"/>
      <c r="F41" s="10"/>
      <c r="G41" s="10" t="s">
        <v>14</v>
      </c>
      <c r="H41" s="10"/>
      <c r="I41" s="27"/>
    </row>
    <row r="42" spans="1:9" s="42" customFormat="1" ht="19.5" thickBot="1">
      <c r="A42" s="52"/>
      <c r="B42" s="35">
        <f>B41+7</f>
        <v>44024</v>
      </c>
      <c r="C42" s="11">
        <f>D41+E41-F41</f>
        <v>55000</v>
      </c>
      <c r="D42" s="9">
        <f>C42+4000</f>
        <v>59000</v>
      </c>
      <c r="E42" s="10"/>
      <c r="F42" s="10"/>
      <c r="G42" s="10" t="s">
        <v>14</v>
      </c>
      <c r="H42" s="10"/>
      <c r="I42" s="36">
        <v>8</v>
      </c>
    </row>
    <row r="43" spans="1:9" s="42" customFormat="1" ht="19.5" thickBot="1">
      <c r="A43" s="7"/>
      <c r="B43" s="7"/>
      <c r="C43" s="12"/>
      <c r="D43" s="13"/>
      <c r="E43" s="13"/>
      <c r="F43" s="6"/>
      <c r="G43" s="15"/>
      <c r="H43" s="15"/>
      <c r="I43" s="27"/>
    </row>
    <row r="44" spans="1:9" s="42" customFormat="1" ht="15">
      <c r="A44" s="48">
        <v>9</v>
      </c>
      <c r="B44" s="24">
        <f>B42+7</f>
        <v>44031</v>
      </c>
      <c r="C44" s="11">
        <f>D42+E42-F42</f>
        <v>59000</v>
      </c>
      <c r="D44" s="9">
        <f>C44+4200</f>
        <v>63200</v>
      </c>
      <c r="E44" s="10"/>
      <c r="F44" s="10"/>
      <c r="G44" s="10" t="s">
        <v>14</v>
      </c>
      <c r="H44" s="10"/>
    </row>
    <row r="45" spans="1:9" s="42" customFormat="1">
      <c r="A45" s="51"/>
      <c r="B45" s="37">
        <f>B44+7</f>
        <v>44038</v>
      </c>
      <c r="C45" s="11">
        <f>D44+E44-F44</f>
        <v>63200</v>
      </c>
      <c r="D45" s="9">
        <f>C45+4500</f>
        <v>67700</v>
      </c>
      <c r="E45" s="10"/>
      <c r="F45" s="10"/>
      <c r="G45" s="10" t="s">
        <v>14</v>
      </c>
      <c r="H45" s="10"/>
      <c r="I45" s="38">
        <v>9</v>
      </c>
    </row>
    <row r="46" spans="1:9" s="42" customFormat="1" ht="15">
      <c r="A46" s="51"/>
      <c r="B46" s="24">
        <f>B45+7</f>
        <v>44045</v>
      </c>
      <c r="C46" s="11">
        <f>D45+E45-F45</f>
        <v>67700</v>
      </c>
      <c r="D46" s="9">
        <f>C46+4700</f>
        <v>72400</v>
      </c>
      <c r="E46" s="10"/>
      <c r="F46" s="10"/>
      <c r="G46" s="10" t="s">
        <v>14</v>
      </c>
      <c r="H46" s="10"/>
    </row>
    <row r="47" spans="1:9" s="42" customFormat="1" ht="19.5" thickBot="1">
      <c r="A47" s="52"/>
      <c r="B47" s="39">
        <f>B46+7</f>
        <v>44052</v>
      </c>
      <c r="C47" s="11">
        <f>D46+E46-F46</f>
        <v>72400</v>
      </c>
      <c r="D47" s="9">
        <f>C47+5000</f>
        <v>77400</v>
      </c>
      <c r="E47" s="10"/>
      <c r="F47" s="10"/>
      <c r="G47" s="10" t="s">
        <v>14</v>
      </c>
      <c r="H47" s="10"/>
      <c r="I47" s="40">
        <v>10</v>
      </c>
    </row>
    <row r="48" spans="1:9" s="42" customFormat="1" ht="19.5" thickBot="1">
      <c r="A48" s="7"/>
      <c r="B48" s="7"/>
      <c r="C48" s="12"/>
      <c r="D48" s="13"/>
      <c r="E48" s="14"/>
      <c r="F48" s="6"/>
      <c r="G48" s="15"/>
      <c r="H48" s="15"/>
      <c r="I48" s="27"/>
    </row>
    <row r="49" spans="1:9" s="42" customFormat="1" ht="15" customHeight="1">
      <c r="A49" s="48">
        <v>10</v>
      </c>
      <c r="B49" s="16">
        <f>B47+7</f>
        <v>44059</v>
      </c>
      <c r="C49" s="9">
        <f>D47+E47-F47</f>
        <v>77400</v>
      </c>
      <c r="D49" s="9">
        <f>C49+5000</f>
        <v>82400</v>
      </c>
      <c r="E49" s="10"/>
      <c r="F49" s="10"/>
      <c r="G49" s="10" t="s">
        <v>14</v>
      </c>
      <c r="H49" s="10"/>
      <c r="I49" s="27"/>
    </row>
    <row r="50" spans="1:9" s="42" customFormat="1" ht="15">
      <c r="A50" s="49"/>
      <c r="B50" s="16">
        <f>B49+7</f>
        <v>44066</v>
      </c>
      <c r="C50" s="9">
        <f>D49+E49-F49</f>
        <v>82400</v>
      </c>
      <c r="D50" s="9">
        <f>C50+5000</f>
        <v>87400</v>
      </c>
      <c r="E50" s="10"/>
      <c r="F50" s="10"/>
      <c r="G50" s="10" t="s">
        <v>14</v>
      </c>
      <c r="H50" s="10"/>
    </row>
    <row r="51" spans="1:9" s="42" customFormat="1">
      <c r="A51" s="49"/>
      <c r="B51" s="16">
        <f>B50+7</f>
        <v>44073</v>
      </c>
      <c r="C51" s="9">
        <f>D50+E50-F50</f>
        <v>87400</v>
      </c>
      <c r="D51" s="9">
        <f>C51+5000</f>
        <v>92400</v>
      </c>
      <c r="E51" s="10"/>
      <c r="F51" s="10"/>
      <c r="G51" s="10" t="s">
        <v>14</v>
      </c>
      <c r="H51" s="10"/>
      <c r="I51" s="27"/>
    </row>
    <row r="52" spans="1:9" s="42" customFormat="1" ht="15.75" thickBot="1">
      <c r="A52" s="50"/>
      <c r="B52" s="18">
        <f>B51+7</f>
        <v>44080</v>
      </c>
      <c r="C52" s="9">
        <f>D51+E51-F51</f>
        <v>92400</v>
      </c>
      <c r="D52" s="9">
        <f>C52+5000</f>
        <v>97400</v>
      </c>
      <c r="E52" s="10"/>
      <c r="F52" s="10"/>
      <c r="G52" s="10" t="s">
        <v>14</v>
      </c>
      <c r="H52" s="10"/>
    </row>
    <row r="53" spans="1:9" s="42" customFormat="1" ht="19.5" thickBot="1">
      <c r="A53" s="7"/>
      <c r="B53" s="7"/>
      <c r="C53" s="12"/>
      <c r="D53" s="13"/>
      <c r="E53" s="13"/>
      <c r="F53" s="6"/>
      <c r="G53" s="15"/>
      <c r="H53" s="15"/>
      <c r="I53" s="27"/>
    </row>
    <row r="54" spans="1:9" s="42" customFormat="1" ht="15" customHeight="1">
      <c r="A54" s="48">
        <v>11</v>
      </c>
      <c r="B54" s="16">
        <f>B52+7</f>
        <v>44087</v>
      </c>
      <c r="C54" s="9">
        <f>D52+E52-F52</f>
        <v>97400</v>
      </c>
      <c r="D54" s="9">
        <f>C54+5000</f>
        <v>102400</v>
      </c>
      <c r="E54" s="10"/>
      <c r="F54" s="10"/>
      <c r="G54" s="10" t="s">
        <v>14</v>
      </c>
      <c r="H54" s="10"/>
    </row>
    <row r="55" spans="1:9" s="42" customFormat="1">
      <c r="A55" s="49"/>
      <c r="B55" s="43">
        <f>B54+7</f>
        <v>44094</v>
      </c>
      <c r="C55" s="44">
        <f>D54+E54-F54</f>
        <v>102400</v>
      </c>
      <c r="D55" s="45">
        <f>C55+5000</f>
        <v>107400</v>
      </c>
      <c r="E55" s="10"/>
      <c r="F55" s="10"/>
      <c r="G55" s="46" t="s">
        <v>14</v>
      </c>
      <c r="H55" s="10"/>
      <c r="I55" s="47" t="s">
        <v>15</v>
      </c>
    </row>
    <row r="56" spans="1:9" s="42" customFormat="1" ht="15">
      <c r="A56" s="49"/>
      <c r="B56" s="16">
        <f>B55+7</f>
        <v>44101</v>
      </c>
      <c r="C56" s="11">
        <f>D55+E55-F55</f>
        <v>107400</v>
      </c>
      <c r="D56" s="9">
        <f>C56+5000</f>
        <v>112400</v>
      </c>
      <c r="E56" s="10"/>
      <c r="F56" s="10"/>
      <c r="G56" s="10" t="s">
        <v>14</v>
      </c>
      <c r="H56" s="10"/>
    </row>
    <row r="57" spans="1:9" s="42" customFormat="1" ht="19.5" thickBot="1">
      <c r="A57" s="50"/>
      <c r="B57" s="18">
        <f>B56+7</f>
        <v>44108</v>
      </c>
      <c r="C57" s="11">
        <f>D56+E56-F56</f>
        <v>112400</v>
      </c>
      <c r="D57" s="9">
        <f>C57+5000</f>
        <v>117400</v>
      </c>
      <c r="E57" s="10"/>
      <c r="F57" s="10"/>
      <c r="G57" s="10" t="s">
        <v>14</v>
      </c>
      <c r="H57" s="10"/>
      <c r="I57" s="27"/>
    </row>
    <row r="58" spans="1:9" s="42" customFormat="1" ht="19.5" thickBot="1">
      <c r="A58" s="7"/>
      <c r="B58" s="7"/>
      <c r="C58" s="12"/>
      <c r="D58" s="13"/>
      <c r="E58" s="13"/>
      <c r="F58" s="6"/>
      <c r="G58" s="15"/>
      <c r="H58" s="15"/>
      <c r="I58" s="27"/>
    </row>
    <row r="59" spans="1:9" s="42" customFormat="1" ht="15">
      <c r="A59" s="48">
        <v>12</v>
      </c>
      <c r="B59" s="16">
        <f>B57+7</f>
        <v>44115</v>
      </c>
      <c r="C59" s="11">
        <f>D57+E57-F57</f>
        <v>117400</v>
      </c>
      <c r="D59" s="9">
        <f>C59+5000</f>
        <v>122400</v>
      </c>
      <c r="E59" s="10"/>
      <c r="F59" s="10"/>
      <c r="G59" s="10" t="s">
        <v>14</v>
      </c>
      <c r="H59" s="10"/>
    </row>
    <row r="60" spans="1:9" s="42" customFormat="1">
      <c r="A60" s="49"/>
      <c r="B60" s="16">
        <f>B59+7</f>
        <v>44122</v>
      </c>
      <c r="C60" s="11">
        <f>D59+E59-F59</f>
        <v>122400</v>
      </c>
      <c r="D60" s="9">
        <f>C60+5000</f>
        <v>127400</v>
      </c>
      <c r="E60" s="10"/>
      <c r="F60" s="10"/>
      <c r="G60" s="10" t="s">
        <v>14</v>
      </c>
      <c r="H60" s="10"/>
      <c r="I60" s="27"/>
    </row>
    <row r="61" spans="1:9" s="42" customFormat="1" ht="15">
      <c r="A61" s="49"/>
      <c r="B61" s="16">
        <f>B60+7</f>
        <v>44129</v>
      </c>
      <c r="C61" s="11">
        <f>D60+E60-F60</f>
        <v>127400</v>
      </c>
      <c r="D61" s="9">
        <f>C61+5000</f>
        <v>132400</v>
      </c>
      <c r="E61" s="10"/>
      <c r="F61" s="10"/>
      <c r="G61" s="10" t="s">
        <v>14</v>
      </c>
      <c r="H61" s="10"/>
    </row>
    <row r="62" spans="1:9" s="42" customFormat="1" ht="19.5" thickBot="1">
      <c r="A62" s="50"/>
      <c r="B62" s="16">
        <f>B61+7</f>
        <v>44136</v>
      </c>
      <c r="C62" s="11">
        <f>D61+E61-F61</f>
        <v>132400</v>
      </c>
      <c r="D62" s="9">
        <f>C62+5000</f>
        <v>137400</v>
      </c>
      <c r="E62" s="10"/>
      <c r="F62" s="10"/>
      <c r="G62" s="10" t="s">
        <v>14</v>
      </c>
      <c r="H62" s="10"/>
      <c r="I62" s="27"/>
    </row>
    <row r="63" spans="1:9" s="42" customFormat="1" ht="19.5" thickBot="1">
      <c r="A63" s="7"/>
      <c r="B63" s="7"/>
      <c r="C63" s="12"/>
      <c r="D63" s="13"/>
      <c r="E63" s="14"/>
      <c r="F63" s="6"/>
      <c r="G63" s="15"/>
      <c r="H63" s="15"/>
      <c r="I63" s="27"/>
    </row>
    <row r="64" spans="1:9" s="42" customFormat="1" ht="15" customHeight="1">
      <c r="A64" s="48">
        <v>13</v>
      </c>
      <c r="B64" s="16">
        <f>B62+7</f>
        <v>44143</v>
      </c>
      <c r="C64" s="9">
        <f>D62+E62-F62</f>
        <v>137400</v>
      </c>
      <c r="D64" s="9">
        <f>C64+5000</f>
        <v>142400</v>
      </c>
      <c r="E64" s="10"/>
      <c r="F64" s="10"/>
      <c r="G64" s="10" t="s">
        <v>14</v>
      </c>
      <c r="H64" s="10"/>
      <c r="I64" s="27"/>
    </row>
    <row r="65" spans="1:9" s="42" customFormat="1">
      <c r="A65" s="49"/>
      <c r="B65" s="16">
        <f>B64+7</f>
        <v>44150</v>
      </c>
      <c r="C65" s="9">
        <f>D64+E64-F64</f>
        <v>142400</v>
      </c>
      <c r="D65" s="9">
        <f>C65+5000</f>
        <v>147400</v>
      </c>
      <c r="E65" s="10"/>
      <c r="F65" s="10"/>
      <c r="G65" s="10" t="s">
        <v>14</v>
      </c>
      <c r="H65" s="10"/>
      <c r="I65" s="27"/>
    </row>
    <row r="66" spans="1:9" s="42" customFormat="1">
      <c r="A66" s="49"/>
      <c r="B66" s="16">
        <f>B65+7</f>
        <v>44157</v>
      </c>
      <c r="C66" s="9">
        <f>D65+E65-F65</f>
        <v>147400</v>
      </c>
      <c r="D66" s="9">
        <f>C66+5000</f>
        <v>152400</v>
      </c>
      <c r="E66" s="10"/>
      <c r="F66" s="10"/>
      <c r="G66" s="10" t="s">
        <v>14</v>
      </c>
      <c r="H66" s="10"/>
      <c r="I66" s="27"/>
    </row>
    <row r="67" spans="1:9" s="42" customFormat="1" ht="19.5" thickBot="1">
      <c r="A67" s="50"/>
      <c r="B67" s="16">
        <f>B66+7</f>
        <v>44164</v>
      </c>
      <c r="C67" s="9">
        <f>D66+E66-F66</f>
        <v>152400</v>
      </c>
      <c r="D67" s="9">
        <f>C67+5000</f>
        <v>157400</v>
      </c>
      <c r="E67" s="10"/>
      <c r="F67" s="10"/>
      <c r="G67" s="10" t="s">
        <v>14</v>
      </c>
      <c r="H67" s="10"/>
      <c r="I67" s="27"/>
    </row>
    <row r="68" spans="1:9" s="42" customFormat="1" ht="19.5" thickBot="1">
      <c r="A68" s="7"/>
      <c r="B68" s="7"/>
      <c r="C68" s="12"/>
      <c r="D68" s="13"/>
      <c r="E68" s="13"/>
      <c r="F68" s="6"/>
      <c r="G68" s="15"/>
      <c r="H68" s="15"/>
      <c r="I68" s="27"/>
    </row>
    <row r="69" spans="1:9" s="42" customFormat="1">
      <c r="A69" s="48">
        <v>14</v>
      </c>
      <c r="B69" s="16">
        <f>B67+7</f>
        <v>44171</v>
      </c>
      <c r="C69" s="9">
        <f>D67+E67-F67</f>
        <v>157400</v>
      </c>
      <c r="D69" s="9">
        <f>C69+5000</f>
        <v>162400</v>
      </c>
      <c r="E69" s="10"/>
      <c r="F69" s="10"/>
      <c r="G69" s="10" t="s">
        <v>14</v>
      </c>
      <c r="H69" s="10"/>
      <c r="I69" s="27"/>
    </row>
    <row r="70" spans="1:9" s="42" customFormat="1">
      <c r="A70" s="49"/>
      <c r="B70" s="16">
        <f>B69+7</f>
        <v>44178</v>
      </c>
      <c r="C70" s="11">
        <f>D69+E69-F69</f>
        <v>162400</v>
      </c>
      <c r="D70" s="9">
        <f>C70+5000</f>
        <v>167400</v>
      </c>
      <c r="E70" s="10"/>
      <c r="F70" s="10"/>
      <c r="G70" s="10" t="s">
        <v>14</v>
      </c>
      <c r="H70" s="10"/>
      <c r="I70" s="27"/>
    </row>
    <row r="71" spans="1:9" s="42" customFormat="1">
      <c r="A71" s="49"/>
      <c r="B71" s="16">
        <f>B70+7</f>
        <v>44185</v>
      </c>
      <c r="C71" s="11">
        <f>D70+E70-F70</f>
        <v>167400</v>
      </c>
      <c r="D71" s="9">
        <f>C71+5000</f>
        <v>172400</v>
      </c>
      <c r="E71" s="10"/>
      <c r="F71" s="10"/>
      <c r="G71" s="10" t="s">
        <v>14</v>
      </c>
      <c r="H71" s="10"/>
      <c r="I71" s="27"/>
    </row>
    <row r="72" spans="1:9" s="42" customFormat="1" ht="19.5" thickBot="1">
      <c r="A72" s="50"/>
      <c r="B72" s="16">
        <f>B71+7</f>
        <v>44192</v>
      </c>
      <c r="C72" s="11">
        <f>D71+E71-F71</f>
        <v>172400</v>
      </c>
      <c r="D72" s="9">
        <f>C72+5000</f>
        <v>177400</v>
      </c>
      <c r="E72" s="10"/>
      <c r="F72" s="10"/>
      <c r="G72" s="10" t="s">
        <v>14</v>
      </c>
      <c r="H72" s="10"/>
      <c r="I72" s="27"/>
    </row>
    <row r="73" spans="1:9" s="42" customFormat="1" ht="19.5" thickBot="1">
      <c r="A73" s="7"/>
      <c r="B73" s="7"/>
      <c r="C73" s="12"/>
      <c r="D73" s="13"/>
      <c r="E73" s="13"/>
      <c r="F73" s="6"/>
      <c r="G73" s="15"/>
      <c r="H73" s="15"/>
      <c r="I73" s="27"/>
    </row>
    <row r="74" spans="1:9" s="42" customFormat="1">
      <c r="A74" s="48">
        <v>15</v>
      </c>
      <c r="B74" s="16">
        <f>B72+7</f>
        <v>44199</v>
      </c>
      <c r="C74" s="11">
        <f>D72+E72-F72</f>
        <v>177400</v>
      </c>
      <c r="D74" s="9">
        <f>C74+5000</f>
        <v>182400</v>
      </c>
      <c r="E74" s="10"/>
      <c r="F74" s="10"/>
      <c r="G74" s="10" t="s">
        <v>14</v>
      </c>
      <c r="H74" s="10"/>
      <c r="I74" s="27"/>
    </row>
    <row r="75" spans="1:9" s="42" customFormat="1">
      <c r="A75" s="49"/>
      <c r="B75" s="16">
        <f>B74+7</f>
        <v>44206</v>
      </c>
      <c r="C75" s="11">
        <f>D74+E74-F74</f>
        <v>182400</v>
      </c>
      <c r="D75" s="9">
        <f>C75+5000</f>
        <v>187400</v>
      </c>
      <c r="E75" s="10"/>
      <c r="F75" s="10"/>
      <c r="G75" s="10" t="s">
        <v>14</v>
      </c>
      <c r="H75" s="10"/>
      <c r="I75" s="27"/>
    </row>
    <row r="76" spans="1:9" s="42" customFormat="1">
      <c r="A76" s="49"/>
      <c r="B76" s="16">
        <f>B75+7</f>
        <v>44213</v>
      </c>
      <c r="C76" s="11">
        <f>D75+E75-F75</f>
        <v>187400</v>
      </c>
      <c r="D76" s="9">
        <f>C76+5000</f>
        <v>192400</v>
      </c>
      <c r="E76" s="10"/>
      <c r="F76" s="10"/>
      <c r="G76" s="10" t="s">
        <v>14</v>
      </c>
      <c r="H76" s="10"/>
      <c r="I76" s="27"/>
    </row>
    <row r="77" spans="1:9" s="42" customFormat="1" ht="19.5" thickBot="1">
      <c r="A77" s="50"/>
      <c r="B77" s="18">
        <f>B76+7</f>
        <v>44220</v>
      </c>
      <c r="C77" s="11">
        <f>D76+E76-F76</f>
        <v>192400</v>
      </c>
      <c r="D77" s="9">
        <f>C77+5000</f>
        <v>197400</v>
      </c>
      <c r="E77" s="10"/>
      <c r="F77" s="10"/>
      <c r="G77" s="10" t="s">
        <v>14</v>
      </c>
      <c r="H77" s="10"/>
      <c r="I77" s="27"/>
    </row>
    <row r="78" spans="1:9" s="42" customFormat="1" ht="19.5" thickBot="1">
      <c r="A78" s="7"/>
      <c r="B78" s="7"/>
      <c r="C78" s="12"/>
      <c r="D78" s="13"/>
      <c r="E78" s="14"/>
      <c r="F78" s="6"/>
      <c r="G78" s="15"/>
      <c r="H78" s="15"/>
      <c r="I78" s="27"/>
    </row>
    <row r="79" spans="1:9" s="42" customFormat="1" ht="15" customHeight="1">
      <c r="A79" s="48">
        <v>16</v>
      </c>
      <c r="B79" s="16">
        <f>B77+7</f>
        <v>44227</v>
      </c>
      <c r="C79" s="9">
        <f>D77+E77-F77</f>
        <v>197400</v>
      </c>
      <c r="D79" s="9">
        <f>C79+5000</f>
        <v>202400</v>
      </c>
      <c r="E79" s="10"/>
      <c r="F79" s="10"/>
      <c r="G79" s="10" t="s">
        <v>14</v>
      </c>
      <c r="H79" s="10"/>
      <c r="I79" s="27"/>
    </row>
    <row r="80" spans="1:9" s="42" customFormat="1">
      <c r="A80" s="49"/>
      <c r="B80" s="16">
        <f>B79+7</f>
        <v>44234</v>
      </c>
      <c r="C80" s="9">
        <f>D79+E79-F79</f>
        <v>202400</v>
      </c>
      <c r="D80" s="9">
        <f>C80+5000</f>
        <v>207400</v>
      </c>
      <c r="E80" s="10"/>
      <c r="F80" s="10"/>
      <c r="G80" s="10" t="s">
        <v>14</v>
      </c>
      <c r="H80" s="10"/>
      <c r="I80" s="27"/>
    </row>
    <row r="81" spans="1:9" s="42" customFormat="1">
      <c r="A81" s="49"/>
      <c r="B81" s="16">
        <f>B80+7</f>
        <v>44241</v>
      </c>
      <c r="C81" s="9">
        <f>D80+E80-F80</f>
        <v>207400</v>
      </c>
      <c r="D81" s="9">
        <f>C81+5000</f>
        <v>212400</v>
      </c>
      <c r="E81" s="10"/>
      <c r="F81" s="10"/>
      <c r="G81" s="10" t="s">
        <v>14</v>
      </c>
      <c r="H81" s="10"/>
      <c r="I81" s="27"/>
    </row>
    <row r="82" spans="1:9" s="42" customFormat="1" ht="19.5" thickBot="1">
      <c r="A82" s="50"/>
      <c r="B82" s="18">
        <f>B81+7</f>
        <v>44248</v>
      </c>
      <c r="C82" s="9">
        <f>D81+E81-F81</f>
        <v>212400</v>
      </c>
      <c r="D82" s="9">
        <f>C82+5000</f>
        <v>217400</v>
      </c>
      <c r="E82" s="10"/>
      <c r="F82" s="10"/>
      <c r="G82" s="10" t="s">
        <v>14</v>
      </c>
      <c r="H82" s="10"/>
      <c r="I82" s="27"/>
    </row>
    <row r="83" spans="1:9" s="42" customFormat="1" ht="19.5" thickBot="1">
      <c r="A83" s="7"/>
      <c r="B83" s="7"/>
      <c r="C83" s="12"/>
      <c r="D83" s="13"/>
      <c r="E83" s="13"/>
      <c r="F83" s="6"/>
      <c r="G83" s="15"/>
      <c r="H83" s="15"/>
      <c r="I83" s="27"/>
    </row>
    <row r="84" spans="1:9" s="42" customFormat="1">
      <c r="A84" s="48">
        <v>17</v>
      </c>
      <c r="B84" s="16">
        <f>B82+7</f>
        <v>44255</v>
      </c>
      <c r="C84" s="9">
        <f>D82+E82-F82</f>
        <v>217400</v>
      </c>
      <c r="D84" s="9">
        <f>C84+5000</f>
        <v>222400</v>
      </c>
      <c r="E84" s="10"/>
      <c r="F84" s="10"/>
      <c r="G84" s="10" t="s">
        <v>14</v>
      </c>
      <c r="H84" s="10"/>
      <c r="I84" s="27"/>
    </row>
    <row r="85" spans="1:9" s="42" customFormat="1">
      <c r="A85" s="49"/>
      <c r="B85" s="16">
        <f>B84+7</f>
        <v>44262</v>
      </c>
      <c r="C85" s="11">
        <f>D84+E84-F84</f>
        <v>222400</v>
      </c>
      <c r="D85" s="9">
        <f>C85+5000</f>
        <v>227400</v>
      </c>
      <c r="E85" s="10"/>
      <c r="F85" s="10"/>
      <c r="G85" s="10" t="s">
        <v>14</v>
      </c>
      <c r="H85" s="10"/>
      <c r="I85" s="27"/>
    </row>
    <row r="86" spans="1:9" s="42" customFormat="1">
      <c r="A86" s="49"/>
      <c r="B86" s="16">
        <f>B85+7</f>
        <v>44269</v>
      </c>
      <c r="C86" s="11">
        <f>D85+E85-F85</f>
        <v>227400</v>
      </c>
      <c r="D86" s="9">
        <f>C86+5000</f>
        <v>232400</v>
      </c>
      <c r="E86" s="10"/>
      <c r="F86" s="10"/>
      <c r="G86" s="10" t="s">
        <v>14</v>
      </c>
      <c r="H86" s="10"/>
      <c r="I86" s="27"/>
    </row>
    <row r="87" spans="1:9" s="42" customFormat="1" ht="19.5" thickBot="1">
      <c r="A87" s="50"/>
      <c r="B87" s="18">
        <f>B86+7</f>
        <v>44276</v>
      </c>
      <c r="C87" s="11">
        <f>D86+E86-F86</f>
        <v>232400</v>
      </c>
      <c r="D87" s="9">
        <f>C87+5000</f>
        <v>237400</v>
      </c>
      <c r="E87" s="10"/>
      <c r="F87" s="10"/>
      <c r="G87" s="10" t="s">
        <v>14</v>
      </c>
      <c r="H87" s="10"/>
      <c r="I87" s="27"/>
    </row>
    <row r="88" spans="1:9" s="42" customFormat="1" ht="19.5" thickBot="1">
      <c r="A88" s="7"/>
      <c r="B88" s="7"/>
      <c r="C88" s="12"/>
      <c r="D88" s="13"/>
      <c r="E88" s="13"/>
      <c r="F88" s="6"/>
      <c r="G88" s="15"/>
      <c r="H88" s="15"/>
      <c r="I88" s="27"/>
    </row>
    <row r="89" spans="1:9" s="42" customFormat="1">
      <c r="A89" s="48">
        <v>18</v>
      </c>
      <c r="B89" s="16">
        <f>B87+7</f>
        <v>44283</v>
      </c>
      <c r="C89" s="11">
        <f>D87+E87-F87</f>
        <v>237400</v>
      </c>
      <c r="D89" s="9">
        <f>C89+5000</f>
        <v>242400</v>
      </c>
      <c r="E89" s="10"/>
      <c r="F89" s="10"/>
      <c r="G89" s="10" t="s">
        <v>14</v>
      </c>
      <c r="H89" s="10"/>
      <c r="I89" s="27"/>
    </row>
    <row r="90" spans="1:9" s="42" customFormat="1">
      <c r="A90" s="49"/>
      <c r="B90" s="16">
        <f>B89+7</f>
        <v>44290</v>
      </c>
      <c r="C90" s="11">
        <f>D89+E89-F89</f>
        <v>242400</v>
      </c>
      <c r="D90" s="9">
        <f>C90+5000</f>
        <v>247400</v>
      </c>
      <c r="E90" s="10"/>
      <c r="F90" s="10"/>
      <c r="G90" s="10" t="s">
        <v>14</v>
      </c>
      <c r="H90" s="10"/>
      <c r="I90" s="27"/>
    </row>
    <row r="91" spans="1:9" s="42" customFormat="1">
      <c r="A91" s="49"/>
      <c r="B91" s="16">
        <f>B90+7</f>
        <v>44297</v>
      </c>
      <c r="C91" s="11">
        <f>D90+E90-F90</f>
        <v>247400</v>
      </c>
      <c r="D91" s="9">
        <f>C91+5000</f>
        <v>252400</v>
      </c>
      <c r="E91" s="10"/>
      <c r="F91" s="10"/>
      <c r="G91" s="10" t="s">
        <v>14</v>
      </c>
      <c r="H91" s="10"/>
      <c r="I91" s="27"/>
    </row>
    <row r="92" spans="1:9" s="42" customFormat="1" ht="19.5" thickBot="1">
      <c r="A92" s="50"/>
      <c r="B92" s="16">
        <f>B91+7</f>
        <v>44304</v>
      </c>
      <c r="C92" s="11">
        <f>D91+E91-F91</f>
        <v>252400</v>
      </c>
      <c r="D92" s="9">
        <f>C92+5000</f>
        <v>257400</v>
      </c>
      <c r="E92" s="10"/>
      <c r="F92" s="10"/>
      <c r="G92" s="10" t="s">
        <v>14</v>
      </c>
      <c r="H92" s="10"/>
      <c r="I92" s="27"/>
    </row>
    <row r="93" spans="1:9" s="42" customFormat="1" ht="19.5" thickBot="1">
      <c r="A93" s="7"/>
      <c r="B93" s="7"/>
      <c r="C93" s="12"/>
      <c r="D93" s="13"/>
      <c r="E93" s="14"/>
      <c r="F93" s="6"/>
      <c r="G93" s="15"/>
      <c r="H93" s="15"/>
      <c r="I93" s="27"/>
    </row>
    <row r="94" spans="1:9">
      <c r="A94" s="48">
        <v>19</v>
      </c>
      <c r="B94" s="16">
        <f>B92+7</f>
        <v>44311</v>
      </c>
      <c r="C94" s="9">
        <f>D92+E92-F92</f>
        <v>257400</v>
      </c>
      <c r="D94" s="9">
        <f>C94+5000</f>
        <v>262400</v>
      </c>
      <c r="E94" s="10"/>
      <c r="F94" s="10"/>
      <c r="G94" s="10" t="s">
        <v>14</v>
      </c>
      <c r="H94" s="10"/>
      <c r="I94" s="27"/>
    </row>
    <row r="95" spans="1:9">
      <c r="A95" s="49"/>
      <c r="B95" s="16">
        <f>B94+7</f>
        <v>44318</v>
      </c>
      <c r="C95" s="9">
        <f>D94+E94-F94</f>
        <v>262400</v>
      </c>
      <c r="D95" s="9">
        <f>C95+5000</f>
        <v>267400</v>
      </c>
      <c r="E95" s="10"/>
      <c r="F95" s="10"/>
      <c r="G95" s="10" t="s">
        <v>14</v>
      </c>
      <c r="H95" s="10"/>
      <c r="I95" s="27"/>
    </row>
    <row r="96" spans="1:9">
      <c r="A96" s="49"/>
      <c r="B96" s="16">
        <f>B95+7</f>
        <v>44325</v>
      </c>
      <c r="C96" s="9">
        <f>D95+E95-F95</f>
        <v>267400</v>
      </c>
      <c r="D96" s="9">
        <f>C96+5000</f>
        <v>272400</v>
      </c>
      <c r="E96" s="10"/>
      <c r="F96" s="10"/>
      <c r="G96" s="10" t="s">
        <v>14</v>
      </c>
      <c r="H96" s="10"/>
      <c r="I96" s="27"/>
    </row>
    <row r="97" spans="1:9" ht="19.5" thickBot="1">
      <c r="A97" s="50"/>
      <c r="B97" s="16">
        <f>B96+7</f>
        <v>44332</v>
      </c>
      <c r="C97" s="9">
        <f>D96+E96-F96</f>
        <v>272400</v>
      </c>
      <c r="D97" s="9">
        <f>C97+5000</f>
        <v>277400</v>
      </c>
      <c r="E97" s="10"/>
      <c r="F97" s="10"/>
      <c r="G97" s="10" t="s">
        <v>14</v>
      </c>
      <c r="H97" s="10"/>
      <c r="I97" s="27"/>
    </row>
    <row r="98" spans="1:9" ht="19.5" thickBot="1">
      <c r="A98" s="7"/>
      <c r="B98" s="7"/>
      <c r="C98" s="12"/>
      <c r="D98" s="13"/>
      <c r="E98" s="13"/>
      <c r="F98" s="6"/>
      <c r="G98" s="15"/>
      <c r="H98" s="15"/>
      <c r="I98" s="27"/>
    </row>
    <row r="99" spans="1:9">
      <c r="A99" s="48">
        <v>20</v>
      </c>
      <c r="B99" s="16">
        <f>B97+7</f>
        <v>44339</v>
      </c>
      <c r="C99" s="9">
        <f>D97+E97-F97</f>
        <v>277400</v>
      </c>
      <c r="D99" s="9">
        <f>C99+5000</f>
        <v>282400</v>
      </c>
      <c r="E99" s="10"/>
      <c r="F99" s="10"/>
      <c r="G99" s="10" t="s">
        <v>14</v>
      </c>
      <c r="H99" s="10"/>
      <c r="I99" s="27"/>
    </row>
    <row r="100" spans="1:9">
      <c r="A100" s="49"/>
      <c r="B100" s="16">
        <f>B99+7</f>
        <v>44346</v>
      </c>
      <c r="C100" s="11">
        <f>D99+E99-F99</f>
        <v>282400</v>
      </c>
      <c r="D100" s="9">
        <f>C100+5000</f>
        <v>287400</v>
      </c>
      <c r="E100" s="10"/>
      <c r="F100" s="10"/>
      <c r="G100" s="10" t="s">
        <v>14</v>
      </c>
      <c r="H100" s="10"/>
      <c r="I100" s="27"/>
    </row>
    <row r="101" spans="1:9">
      <c r="A101" s="49"/>
      <c r="B101" s="16">
        <f>B100+7</f>
        <v>44353</v>
      </c>
      <c r="C101" s="11">
        <f>D100+E100-F100</f>
        <v>287400</v>
      </c>
      <c r="D101" s="9">
        <f>C101+5000</f>
        <v>292400</v>
      </c>
      <c r="E101" s="10"/>
      <c r="F101" s="10"/>
      <c r="G101" s="10" t="s">
        <v>14</v>
      </c>
      <c r="H101" s="10"/>
      <c r="I101" s="27"/>
    </row>
    <row r="102" spans="1:9" ht="19.5" thickBot="1">
      <c r="A102" s="50"/>
      <c r="B102" s="16">
        <f>B101+7</f>
        <v>44360</v>
      </c>
      <c r="C102" s="11">
        <f>D101+E101-F101</f>
        <v>292400</v>
      </c>
      <c r="D102" s="9">
        <f>C102+5000</f>
        <v>297400</v>
      </c>
      <c r="E102" s="10"/>
      <c r="F102" s="10"/>
      <c r="G102" s="10" t="s">
        <v>14</v>
      </c>
      <c r="H102" s="10"/>
      <c r="I102" s="27"/>
    </row>
    <row r="103" spans="1:9" ht="19.5" thickBot="1">
      <c r="A103" s="7"/>
      <c r="B103" s="7"/>
      <c r="C103" s="12"/>
      <c r="D103" s="13"/>
      <c r="E103" s="13"/>
      <c r="F103" s="6"/>
      <c r="G103" s="15"/>
      <c r="H103" s="15"/>
      <c r="I103" s="27"/>
    </row>
    <row r="104" spans="1:9" ht="15" customHeight="1">
      <c r="A104" s="48">
        <v>21</v>
      </c>
      <c r="B104" s="16">
        <f>B102+7</f>
        <v>44367</v>
      </c>
      <c r="C104" s="11">
        <f>D102+E102-F102</f>
        <v>297400</v>
      </c>
      <c r="D104" s="9">
        <f>C104+5000</f>
        <v>302400</v>
      </c>
      <c r="E104" s="10"/>
      <c r="F104" s="10"/>
      <c r="G104" s="10" t="s">
        <v>14</v>
      </c>
      <c r="H104" s="10"/>
      <c r="I104" s="27"/>
    </row>
    <row r="105" spans="1:9">
      <c r="A105" s="49"/>
      <c r="B105" s="16">
        <f>B104+7</f>
        <v>44374</v>
      </c>
      <c r="C105" s="11">
        <f>D104+E104-F104</f>
        <v>302400</v>
      </c>
      <c r="D105" s="9">
        <f>C105+5000</f>
        <v>307400</v>
      </c>
      <c r="E105" s="10"/>
      <c r="F105" s="10"/>
      <c r="G105" s="10" t="s">
        <v>14</v>
      </c>
      <c r="H105" s="10"/>
      <c r="I105" s="27"/>
    </row>
    <row r="106" spans="1:9">
      <c r="A106" s="49"/>
      <c r="B106" s="16">
        <f>B105+7</f>
        <v>44381</v>
      </c>
      <c r="C106" s="11">
        <f>D105+E105-F105</f>
        <v>307400</v>
      </c>
      <c r="D106" s="9">
        <f>C106+5000</f>
        <v>312400</v>
      </c>
      <c r="E106" s="10"/>
      <c r="F106" s="10"/>
      <c r="G106" s="10" t="s">
        <v>14</v>
      </c>
      <c r="H106" s="10"/>
      <c r="I106" s="27"/>
    </row>
    <row r="107" spans="1:9" ht="19.5" thickBot="1">
      <c r="A107" s="50"/>
      <c r="B107" s="18">
        <f>B106+7</f>
        <v>44388</v>
      </c>
      <c r="C107" s="11">
        <f>D106+E106-F106</f>
        <v>312400</v>
      </c>
      <c r="D107" s="9">
        <f>C107+5000</f>
        <v>317400</v>
      </c>
      <c r="E107" s="10"/>
      <c r="F107" s="10"/>
      <c r="G107" s="10" t="s">
        <v>14</v>
      </c>
      <c r="H107" s="10"/>
      <c r="I107" s="27"/>
    </row>
    <row r="108" spans="1:9" ht="19.5" thickBot="1">
      <c r="A108" s="7"/>
      <c r="B108" s="7"/>
      <c r="C108" s="12"/>
      <c r="D108" s="13"/>
      <c r="E108" s="14"/>
      <c r="F108" s="6"/>
      <c r="G108" s="15"/>
      <c r="H108" s="15"/>
      <c r="I108" s="27"/>
    </row>
    <row r="109" spans="1:9">
      <c r="A109" s="48">
        <v>22</v>
      </c>
      <c r="B109" s="16">
        <f>B107+7</f>
        <v>44395</v>
      </c>
      <c r="C109" s="11">
        <f>D107+E107-F107</f>
        <v>317400</v>
      </c>
      <c r="D109" s="9">
        <f>C109+5000</f>
        <v>322400</v>
      </c>
      <c r="E109" s="10"/>
      <c r="F109" s="10"/>
      <c r="G109" s="10" t="s">
        <v>14</v>
      </c>
      <c r="H109" s="10"/>
      <c r="I109" s="27"/>
    </row>
    <row r="110" spans="1:9">
      <c r="A110" s="49"/>
      <c r="B110" s="16">
        <f>B109+7</f>
        <v>44402</v>
      </c>
      <c r="C110" s="11">
        <f>D109+E109-F109</f>
        <v>322400</v>
      </c>
      <c r="D110" s="9">
        <f>C110+5000</f>
        <v>327400</v>
      </c>
      <c r="E110" s="10"/>
      <c r="F110" s="10"/>
      <c r="G110" s="10" t="s">
        <v>14</v>
      </c>
      <c r="H110" s="10"/>
      <c r="I110" s="27"/>
    </row>
    <row r="111" spans="1:9">
      <c r="A111" s="49"/>
      <c r="B111" s="16">
        <f>B110+7</f>
        <v>44409</v>
      </c>
      <c r="C111" s="11">
        <f>D110+E110-F110</f>
        <v>327400</v>
      </c>
      <c r="D111" s="9">
        <f>C111+5000</f>
        <v>332400</v>
      </c>
      <c r="E111" s="10"/>
      <c r="F111" s="10"/>
      <c r="G111" s="10" t="s">
        <v>14</v>
      </c>
      <c r="H111" s="10"/>
      <c r="I111" s="27"/>
    </row>
    <row r="112" spans="1:9" ht="19.5" thickBot="1">
      <c r="A112" s="50"/>
      <c r="B112" s="16">
        <f>B111+7</f>
        <v>44416</v>
      </c>
      <c r="C112" s="11">
        <f>D111+E111-F111</f>
        <v>332400</v>
      </c>
      <c r="D112" s="9">
        <f>C112+5000</f>
        <v>337400</v>
      </c>
      <c r="E112" s="10"/>
      <c r="F112" s="10"/>
      <c r="G112" s="10" t="s">
        <v>14</v>
      </c>
      <c r="H112" s="10"/>
      <c r="I112" s="27"/>
    </row>
    <row r="113" spans="1:9" ht="19.5" thickBot="1">
      <c r="A113" s="7"/>
      <c r="B113" s="7"/>
      <c r="C113" s="12"/>
      <c r="D113" s="13"/>
      <c r="E113" s="14"/>
      <c r="F113" s="6"/>
      <c r="G113" s="15"/>
      <c r="H113" s="15"/>
      <c r="I113" s="27"/>
    </row>
    <row r="114" spans="1:9">
      <c r="A114" s="48">
        <v>23</v>
      </c>
      <c r="B114" s="16">
        <f>B112+7</f>
        <v>44423</v>
      </c>
      <c r="C114" s="9">
        <f>D112+E112-F112</f>
        <v>337400</v>
      </c>
      <c r="D114" s="9">
        <f>C114+5000</f>
        <v>342400</v>
      </c>
      <c r="E114" s="10"/>
      <c r="F114" s="10"/>
      <c r="G114" s="10" t="s">
        <v>14</v>
      </c>
      <c r="H114" s="10"/>
      <c r="I114" s="27"/>
    </row>
    <row r="115" spans="1:9">
      <c r="A115" s="49"/>
      <c r="B115" s="16">
        <f>B114+7</f>
        <v>44430</v>
      </c>
      <c r="C115" s="9">
        <f>D114+E114-F114</f>
        <v>342400</v>
      </c>
      <c r="D115" s="9">
        <f>C115+5000</f>
        <v>347400</v>
      </c>
      <c r="E115" s="10"/>
      <c r="F115" s="10"/>
      <c r="G115" s="10" t="s">
        <v>14</v>
      </c>
      <c r="H115" s="10"/>
      <c r="I115" s="27"/>
    </row>
    <row r="116" spans="1:9">
      <c r="A116" s="49"/>
      <c r="B116" s="16">
        <f>B115+7</f>
        <v>44437</v>
      </c>
      <c r="C116" s="9">
        <f>D115+E115-F115</f>
        <v>347400</v>
      </c>
      <c r="D116" s="9">
        <f>C116+5000</f>
        <v>352400</v>
      </c>
      <c r="E116" s="10"/>
      <c r="F116" s="10"/>
      <c r="G116" s="10" t="s">
        <v>14</v>
      </c>
      <c r="H116" s="10"/>
      <c r="I116" s="27"/>
    </row>
    <row r="117" spans="1:9" ht="19.5" thickBot="1">
      <c r="A117" s="50"/>
      <c r="B117" s="16">
        <f>B116+7</f>
        <v>44444</v>
      </c>
      <c r="C117" s="9">
        <f>D116+E116-F116</f>
        <v>352400</v>
      </c>
      <c r="D117" s="9">
        <f>C117+5000</f>
        <v>357400</v>
      </c>
      <c r="E117" s="10"/>
      <c r="F117" s="10"/>
      <c r="G117" s="10" t="s">
        <v>14</v>
      </c>
      <c r="H117" s="10"/>
      <c r="I117" s="27"/>
    </row>
    <row r="118" spans="1:9" ht="19.5" thickBot="1">
      <c r="A118" s="7"/>
      <c r="B118" s="7"/>
      <c r="C118" s="12"/>
      <c r="D118" s="13"/>
      <c r="E118" s="13"/>
      <c r="F118" s="6"/>
      <c r="G118" s="15"/>
      <c r="H118" s="15"/>
      <c r="I118" s="27"/>
    </row>
    <row r="119" spans="1:9">
      <c r="A119" s="48">
        <v>24</v>
      </c>
      <c r="B119" s="16">
        <f>B117+7</f>
        <v>44451</v>
      </c>
      <c r="C119" s="9">
        <f>D117+E117-F117</f>
        <v>357400</v>
      </c>
      <c r="D119" s="9">
        <f>C119+5000</f>
        <v>362400</v>
      </c>
      <c r="E119" s="10"/>
      <c r="F119" s="10"/>
      <c r="G119" s="10" t="s">
        <v>14</v>
      </c>
      <c r="H119" s="10"/>
      <c r="I119" s="27"/>
    </row>
    <row r="120" spans="1:9">
      <c r="A120" s="49"/>
      <c r="B120" s="16">
        <f>B119+7</f>
        <v>44458</v>
      </c>
      <c r="C120" s="11">
        <f>D119+E119-F119</f>
        <v>362400</v>
      </c>
      <c r="D120" s="9">
        <f>C120+5000</f>
        <v>367400</v>
      </c>
      <c r="E120" s="10"/>
      <c r="F120" s="10"/>
      <c r="G120" s="10" t="s">
        <v>14</v>
      </c>
      <c r="H120" s="10"/>
      <c r="I120" s="27"/>
    </row>
    <row r="121" spans="1:9">
      <c r="A121" s="49"/>
      <c r="B121" s="16">
        <f>B120+7</f>
        <v>44465</v>
      </c>
      <c r="C121" s="11">
        <f>D120+E120-F120</f>
        <v>367400</v>
      </c>
      <c r="D121" s="9">
        <f>C121+5000</f>
        <v>372400</v>
      </c>
      <c r="E121" s="10"/>
      <c r="F121" s="10"/>
      <c r="G121" s="10" t="s">
        <v>14</v>
      </c>
      <c r="H121" s="10"/>
      <c r="I121" s="27"/>
    </row>
    <row r="122" spans="1:9" ht="19.5" thickBot="1">
      <c r="A122" s="50"/>
      <c r="B122" s="16">
        <f>B121+7</f>
        <v>44472</v>
      </c>
      <c r="C122" s="11">
        <f>D121+E121-F121</f>
        <v>372400</v>
      </c>
      <c r="D122" s="9">
        <f>C122+5000</f>
        <v>377400</v>
      </c>
      <c r="E122" s="10"/>
      <c r="F122" s="10"/>
      <c r="G122" s="10" t="s">
        <v>14</v>
      </c>
      <c r="H122" s="10"/>
      <c r="I122" s="27"/>
    </row>
    <row r="123" spans="1:9" ht="19.5" thickBot="1">
      <c r="A123" s="7"/>
      <c r="B123" s="7"/>
      <c r="C123" s="12"/>
      <c r="D123" s="13"/>
      <c r="E123" s="13"/>
      <c r="F123" s="6"/>
      <c r="G123" s="15"/>
      <c r="H123" s="15"/>
      <c r="I123" s="27"/>
    </row>
    <row r="124" spans="1:9">
      <c r="A124" s="48">
        <v>25</v>
      </c>
      <c r="B124" s="16">
        <f>B122+7</f>
        <v>44479</v>
      </c>
      <c r="C124" s="11">
        <f>D122+E122-F122</f>
        <v>377400</v>
      </c>
      <c r="D124" s="9">
        <f>C124+5000</f>
        <v>382400</v>
      </c>
      <c r="E124" s="10"/>
      <c r="F124" s="10"/>
      <c r="G124" s="10" t="s">
        <v>14</v>
      </c>
      <c r="H124" s="10"/>
      <c r="I124" s="27"/>
    </row>
    <row r="125" spans="1:9">
      <c r="A125" s="49"/>
      <c r="B125" s="16">
        <f>B124+7</f>
        <v>44486</v>
      </c>
      <c r="C125" s="11">
        <f>D124+E124-F124</f>
        <v>382400</v>
      </c>
      <c r="D125" s="9">
        <f>C125+5000</f>
        <v>387400</v>
      </c>
      <c r="E125" s="10"/>
      <c r="F125" s="10"/>
      <c r="G125" s="10" t="s">
        <v>14</v>
      </c>
      <c r="H125" s="10"/>
      <c r="I125" s="27"/>
    </row>
    <row r="126" spans="1:9">
      <c r="A126" s="49"/>
      <c r="B126" s="16">
        <f>B125+7</f>
        <v>44493</v>
      </c>
      <c r="C126" s="11">
        <f>D125+E125-F125</f>
        <v>387400</v>
      </c>
      <c r="D126" s="9">
        <f>C126+5000</f>
        <v>392400</v>
      </c>
      <c r="E126" s="10"/>
      <c r="F126" s="10"/>
      <c r="G126" s="10" t="s">
        <v>14</v>
      </c>
      <c r="H126" s="10"/>
      <c r="I126" s="27"/>
    </row>
    <row r="127" spans="1:9" ht="19.5" thickBot="1">
      <c r="A127" s="50"/>
      <c r="B127" s="18">
        <f>B126+7</f>
        <v>44500</v>
      </c>
      <c r="C127" s="11">
        <f>D126+E126-F126</f>
        <v>392400</v>
      </c>
      <c r="D127" s="9">
        <f>C127+5000</f>
        <v>397400</v>
      </c>
      <c r="E127" s="10"/>
      <c r="F127" s="10"/>
      <c r="G127" s="10" t="s">
        <v>14</v>
      </c>
      <c r="H127" s="10"/>
      <c r="I127" s="27"/>
    </row>
    <row r="128" spans="1:9" ht="19.5" thickBot="1">
      <c r="A128" s="7"/>
      <c r="B128" s="7"/>
      <c r="C128" s="12"/>
      <c r="D128" s="13"/>
      <c r="E128" s="13"/>
      <c r="F128" s="6"/>
      <c r="G128" s="15"/>
      <c r="H128" s="15"/>
      <c r="I128" s="27"/>
    </row>
  </sheetData>
  <mergeCells count="27">
    <mergeCell ref="I6:I7"/>
    <mergeCell ref="A9:A12"/>
    <mergeCell ref="A14:A17"/>
    <mergeCell ref="A19:A22"/>
    <mergeCell ref="A24:A27"/>
    <mergeCell ref="A1:H1"/>
    <mergeCell ref="A4:A7"/>
    <mergeCell ref="A84:A87"/>
    <mergeCell ref="A29:A32"/>
    <mergeCell ref="A34:A37"/>
    <mergeCell ref="A39:A42"/>
    <mergeCell ref="A44:A47"/>
    <mergeCell ref="A49:A52"/>
    <mergeCell ref="A54:A57"/>
    <mergeCell ref="A59:A62"/>
    <mergeCell ref="A64:A67"/>
    <mergeCell ref="A69:A72"/>
    <mergeCell ref="A74:A77"/>
    <mergeCell ref="A79:A82"/>
    <mergeCell ref="A119:A122"/>
    <mergeCell ref="A124:A127"/>
    <mergeCell ref="A89:A92"/>
    <mergeCell ref="A94:A97"/>
    <mergeCell ref="A99:A102"/>
    <mergeCell ref="A104:A107"/>
    <mergeCell ref="A109:A112"/>
    <mergeCell ref="A114:A117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4310751499E1B40B374AAB203A9F6E1" ma:contentTypeVersion="7" ma:contentTypeDescription="Create a new document." ma:contentTypeScope="" ma:versionID="2ffa0060004ad91f0bf9e857a849f30e">
  <xsd:schema xmlns:xsd="http://www.w3.org/2001/XMLSchema" xmlns:xs="http://www.w3.org/2001/XMLSchema" xmlns:p="http://schemas.microsoft.com/office/2006/metadata/properties" xmlns:ns3="016a928b-d183-4d12-a224-64815e0b7d5d" targetNamespace="http://schemas.microsoft.com/office/2006/metadata/properties" ma:root="true" ma:fieldsID="14c2c18756aa5f9796cb55e8c956be25" ns3:_="">
    <xsd:import namespace="016a928b-d183-4d12-a224-64815e0b7d5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6a928b-d183-4d12-a224-64815e0b7d5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3518013-ACD4-4942-9E58-8FE76B61D34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39BCEF6-F6EC-420F-8FBE-1F7A03D667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16a928b-d183-4d12-a224-64815e0b7d5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6A527E5-AE78-4053-AF7E-72C40B89B13E}">
  <ds:schemaRefs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016a928b-d183-4d12-a224-64815e0b7d5d"/>
    <ds:schemaRef ds:uri="http://www.w3.org/XML/1998/namespace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Actual_Acc Perfomance_5%</vt:lpstr>
      <vt:lpstr>Projected_Acc Perfomance_5%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tari</dc:creator>
  <cp:lastModifiedBy>TafadzwaM</cp:lastModifiedBy>
  <dcterms:created xsi:type="dcterms:W3CDTF">2010-11-17T19:48:04Z</dcterms:created>
  <dcterms:modified xsi:type="dcterms:W3CDTF">2020-01-25T08:43:37Z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0x01010074310751499E1B40B374AAB203A9F6E1</vt:lpwstr>
  </property>
</Properties>
</file>