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0" yWindow="240" windowWidth="15600" windowHeight="7950" tabRatio="984"/>
  </bookViews>
  <sheets>
    <sheet name="SD" sheetId="17" r:id="rId1"/>
    <sheet name="FTB" sheetId="27" r:id="rId2"/>
    <sheet name="QMC" sheetId="28" r:id="rId3"/>
    <sheet name="QMR" sheetId="29" r:id="rId4"/>
    <sheet name="123-50%" sheetId="30" r:id="rId5"/>
    <sheet name="123-75%" sheetId="37" r:id="rId6"/>
    <sheet name="NOSE" sheetId="31" r:id="rId7"/>
    <sheet name="DRT" sheetId="32" r:id="rId8"/>
    <sheet name="FB" sheetId="33" r:id="rId9"/>
    <sheet name="SR" sheetId="34" r:id="rId10"/>
    <sheet name="AUDUSD-C" sheetId="36" r:id="rId11"/>
    <sheet name="AUDUSD-D" sheetId="38" r:id="rId12"/>
  </sheets>
  <externalReferences>
    <externalReference r:id="rId13"/>
  </externalReferences>
  <definedNames>
    <definedName name="A" localSheetId="4">#REF!</definedName>
    <definedName name="A" localSheetId="5">#REF!</definedName>
    <definedName name="A" localSheetId="10">#REF!</definedName>
    <definedName name="A" localSheetId="11">#REF!</definedName>
    <definedName name="A" localSheetId="7">#REF!</definedName>
    <definedName name="A" localSheetId="8">#REF!</definedName>
    <definedName name="A" localSheetId="1">#REF!</definedName>
    <definedName name="A" localSheetId="6">#REF!</definedName>
    <definedName name="A" localSheetId="2">#REF!</definedName>
    <definedName name="A" localSheetId="3">#REF!</definedName>
    <definedName name="A" localSheetId="9">#REF!</definedName>
    <definedName name="A">#REF!</definedName>
    <definedName name="ADFDF" localSheetId="4">#REF!</definedName>
    <definedName name="ADFDF" localSheetId="5">#REF!</definedName>
    <definedName name="ADFDF" localSheetId="10">#REF!</definedName>
    <definedName name="ADFDF" localSheetId="11">#REF!</definedName>
    <definedName name="ADFDF" localSheetId="7">#REF!</definedName>
    <definedName name="ADFDF" localSheetId="8">#REF!</definedName>
    <definedName name="ADFDF" localSheetId="1">#REF!</definedName>
    <definedName name="ADFDF" localSheetId="6">#REF!</definedName>
    <definedName name="ADFDF" localSheetId="2">#REF!</definedName>
    <definedName name="ADFDF" localSheetId="3">#REF!</definedName>
    <definedName name="ADFDF" localSheetId="9">#REF!</definedName>
    <definedName name="ADFDF">#REF!</definedName>
    <definedName name="CANCEL" localSheetId="4">#REF!</definedName>
    <definedName name="CANCEL" localSheetId="5">#REF!</definedName>
    <definedName name="CANCEL" localSheetId="10">#REF!</definedName>
    <definedName name="CANCEL" localSheetId="11">#REF!</definedName>
    <definedName name="CANCEL" localSheetId="7">#REF!</definedName>
    <definedName name="CANCEL" localSheetId="8">#REF!</definedName>
    <definedName name="CANCEL" localSheetId="1">#REF!</definedName>
    <definedName name="CANCEL" localSheetId="6">#REF!</definedName>
    <definedName name="CANCEL" localSheetId="2">#REF!</definedName>
    <definedName name="CANCEL" localSheetId="3">#REF!</definedName>
    <definedName name="CANCEL" localSheetId="9">#REF!</definedName>
    <definedName name="CANCEL">#REF!</definedName>
    <definedName name="Cancelled" localSheetId="4">#REF!</definedName>
    <definedName name="Cancelled" localSheetId="5">#REF!</definedName>
    <definedName name="Cancelled" localSheetId="10">#REF!</definedName>
    <definedName name="Cancelled" localSheetId="11">#REF!</definedName>
    <definedName name="Cancelled" localSheetId="7">#REF!</definedName>
    <definedName name="Cancelled" localSheetId="8">#REF!</definedName>
    <definedName name="Cancelled" localSheetId="1">#REF!</definedName>
    <definedName name="Cancelled" localSheetId="6">#REF!</definedName>
    <definedName name="Cancelled" localSheetId="2">#REF!</definedName>
    <definedName name="Cancelled" localSheetId="3">#REF!</definedName>
    <definedName name="Cancelled" localSheetId="0">#REF!</definedName>
    <definedName name="Cancelled" localSheetId="9">#REF!</definedName>
    <definedName name="Cancelled">#REF!</definedName>
    <definedName name="Cancelled1" localSheetId="4">#REF!</definedName>
    <definedName name="Cancelled1" localSheetId="5">#REF!</definedName>
    <definedName name="Cancelled1" localSheetId="10">#REF!</definedName>
    <definedName name="Cancelled1" localSheetId="11">#REF!</definedName>
    <definedName name="Cancelled1" localSheetId="7">#REF!</definedName>
    <definedName name="Cancelled1" localSheetId="8">#REF!</definedName>
    <definedName name="Cancelled1" localSheetId="1">#REF!</definedName>
    <definedName name="Cancelled1" localSheetId="6">#REF!</definedName>
    <definedName name="Cancelled1" localSheetId="2">#REF!</definedName>
    <definedName name="Cancelled1" localSheetId="3">#REF!</definedName>
    <definedName name="Cancelled1" localSheetId="0">#REF!</definedName>
    <definedName name="Cancelled1" localSheetId="9">#REF!</definedName>
    <definedName name="Cancelled1">#REF!</definedName>
    <definedName name="CC" localSheetId="4">#REF!</definedName>
    <definedName name="CC" localSheetId="5">#REF!</definedName>
    <definedName name="CC" localSheetId="10">#REF!</definedName>
    <definedName name="CC" localSheetId="11">#REF!</definedName>
    <definedName name="CC" localSheetId="7">#REF!</definedName>
    <definedName name="CC" localSheetId="8">#REF!</definedName>
    <definedName name="CC" localSheetId="1">#REF!</definedName>
    <definedName name="CC" localSheetId="6">#REF!</definedName>
    <definedName name="CC" localSheetId="2">#REF!</definedName>
    <definedName name="CC" localSheetId="3">#REF!</definedName>
    <definedName name="CC" localSheetId="9">#REF!</definedName>
    <definedName name="CC">#REF!</definedName>
    <definedName name="DFD" localSheetId="4">#REF!</definedName>
    <definedName name="DFD" localSheetId="5">#REF!</definedName>
    <definedName name="DFD" localSheetId="10">#REF!</definedName>
    <definedName name="DFD" localSheetId="11">#REF!</definedName>
    <definedName name="DFD" localSheetId="7">#REF!</definedName>
    <definedName name="DFD" localSheetId="8">#REF!</definedName>
    <definedName name="DFD" localSheetId="1">#REF!</definedName>
    <definedName name="DFD" localSheetId="6">#REF!</definedName>
    <definedName name="DFD" localSheetId="2">#REF!</definedName>
    <definedName name="DFD" localSheetId="3">#REF!</definedName>
    <definedName name="DFD" localSheetId="0">#REF!</definedName>
    <definedName name="DFD" localSheetId="9">#REF!</definedName>
    <definedName name="DFD">#REF!</definedName>
    <definedName name="Direction" localSheetId="4">#REF!</definedName>
    <definedName name="Direction" localSheetId="5">#REF!</definedName>
    <definedName name="Direction" localSheetId="10">#REF!</definedName>
    <definedName name="Direction" localSheetId="11">#REF!</definedName>
    <definedName name="Direction" localSheetId="7">#REF!</definedName>
    <definedName name="Direction" localSheetId="8">#REF!</definedName>
    <definedName name="Direction" localSheetId="1">#REF!</definedName>
    <definedName name="Direction" localSheetId="6">#REF!</definedName>
    <definedName name="Direction" localSheetId="2">#REF!</definedName>
    <definedName name="Direction" localSheetId="3">#REF!</definedName>
    <definedName name="Direction" localSheetId="0">#REF!</definedName>
    <definedName name="Direction" localSheetId="9">#REF!</definedName>
    <definedName name="Direction">#REF!</definedName>
    <definedName name="February" localSheetId="4">#REF!</definedName>
    <definedName name="February" localSheetId="5">#REF!</definedName>
    <definedName name="February" localSheetId="10">#REF!</definedName>
    <definedName name="February" localSheetId="11">#REF!</definedName>
    <definedName name="February" localSheetId="7">#REF!</definedName>
    <definedName name="February" localSheetId="8">#REF!</definedName>
    <definedName name="February" localSheetId="1">#REF!</definedName>
    <definedName name="February" localSheetId="6">#REF!</definedName>
    <definedName name="February" localSheetId="2">#REF!</definedName>
    <definedName name="February" localSheetId="3">#REF!</definedName>
    <definedName name="February" localSheetId="0">#REF!</definedName>
    <definedName name="February" localSheetId="9">#REF!</definedName>
    <definedName name="February">#REF!</definedName>
    <definedName name="MISC" localSheetId="4">#REF!</definedName>
    <definedName name="MISC" localSheetId="5">#REF!</definedName>
    <definedName name="MISC" localSheetId="10">#REF!</definedName>
    <definedName name="MISC" localSheetId="11">#REF!</definedName>
    <definedName name="MISC" localSheetId="7">#REF!</definedName>
    <definedName name="MISC" localSheetId="8">#REF!</definedName>
    <definedName name="MISC" localSheetId="1">#REF!</definedName>
    <definedName name="MISC" localSheetId="6">#REF!</definedName>
    <definedName name="MISC" localSheetId="2">#REF!</definedName>
    <definedName name="MISC" localSheetId="3">#REF!</definedName>
    <definedName name="MISC" localSheetId="0">#REF!</definedName>
    <definedName name="MISC" localSheetId="9">#REF!</definedName>
    <definedName name="MISC">#REF!</definedName>
    <definedName name="QMA" localSheetId="4">#REF!</definedName>
    <definedName name="QMA" localSheetId="5">#REF!</definedName>
    <definedName name="QMA" localSheetId="10">#REF!</definedName>
    <definedName name="QMA" localSheetId="11">#REF!</definedName>
    <definedName name="QMA" localSheetId="7">#REF!</definedName>
    <definedName name="QMA" localSheetId="8">#REF!</definedName>
    <definedName name="QMA" localSheetId="1">#REF!</definedName>
    <definedName name="QMA" localSheetId="6">#REF!</definedName>
    <definedName name="QMA" localSheetId="2">#REF!</definedName>
    <definedName name="QMA" localSheetId="3">#REF!</definedName>
    <definedName name="QMA" localSheetId="9">#REF!</definedName>
    <definedName name="QMA">#REF!</definedName>
    <definedName name="QMR" localSheetId="4">#REF!</definedName>
    <definedName name="QMR" localSheetId="5">#REF!</definedName>
    <definedName name="QMR" localSheetId="10">#REF!</definedName>
    <definedName name="QMR" localSheetId="11">#REF!</definedName>
    <definedName name="QMR" localSheetId="7">#REF!</definedName>
    <definedName name="QMR" localSheetId="8">#REF!</definedName>
    <definedName name="QMR" localSheetId="1">#REF!</definedName>
    <definedName name="QMR" localSheetId="6">#REF!</definedName>
    <definedName name="QMR" localSheetId="2">#REF!</definedName>
    <definedName name="QMR" localSheetId="3">#REF!</definedName>
    <definedName name="QMR" localSheetId="9">#REF!</definedName>
    <definedName name="QMR">#REF!</definedName>
    <definedName name="Result" localSheetId="4">#REF!</definedName>
    <definedName name="Result" localSheetId="5">#REF!</definedName>
    <definedName name="Result" localSheetId="10">#REF!</definedName>
    <definedName name="Result" localSheetId="11">#REF!</definedName>
    <definedName name="Result" localSheetId="7">#REF!</definedName>
    <definedName name="Result" localSheetId="8">#REF!</definedName>
    <definedName name="Result" localSheetId="1">#REF!</definedName>
    <definedName name="Result" localSheetId="6">#REF!</definedName>
    <definedName name="Result" localSheetId="2">#REF!</definedName>
    <definedName name="Result" localSheetId="3">#REF!</definedName>
    <definedName name="Result" localSheetId="0">#REF!</definedName>
    <definedName name="Result" localSheetId="9">#REF!</definedName>
    <definedName name="Result">#REF!</definedName>
    <definedName name="Session" localSheetId="4">#REF!</definedName>
    <definedName name="Session" localSheetId="5">#REF!</definedName>
    <definedName name="Session" localSheetId="10">#REF!</definedName>
    <definedName name="Session" localSheetId="11">#REF!</definedName>
    <definedName name="Session" localSheetId="7">#REF!</definedName>
    <definedName name="Session" localSheetId="8">#REF!</definedName>
    <definedName name="Session" localSheetId="1">#REF!</definedName>
    <definedName name="Session" localSheetId="6">#REF!</definedName>
    <definedName name="Session" localSheetId="2">#REF!</definedName>
    <definedName name="Session" localSheetId="3">#REF!</definedName>
    <definedName name="Session" localSheetId="0">#REF!</definedName>
    <definedName name="Session" localSheetId="9">#REF!</definedName>
    <definedName name="Session">#REF!</definedName>
    <definedName name="Strategy" localSheetId="4">#REF!</definedName>
    <definedName name="Strategy" localSheetId="5">#REF!</definedName>
    <definedName name="Strategy" localSheetId="10">#REF!</definedName>
    <definedName name="Strategy" localSheetId="11">#REF!</definedName>
    <definedName name="Strategy" localSheetId="7">#REF!</definedName>
    <definedName name="Strategy" localSheetId="8">#REF!</definedName>
    <definedName name="Strategy" localSheetId="1">#REF!</definedName>
    <definedName name="Strategy" localSheetId="6">#REF!</definedName>
    <definedName name="Strategy" localSheetId="2">#REF!</definedName>
    <definedName name="Strategy" localSheetId="3">#REF!</definedName>
    <definedName name="Strategy" localSheetId="0">#REF!</definedName>
    <definedName name="Strategy" localSheetId="9">#REF!</definedName>
    <definedName name="Strategy">#REF!</definedName>
    <definedName name="TF" localSheetId="4">#REF!</definedName>
    <definedName name="TF" localSheetId="5">#REF!</definedName>
    <definedName name="TF" localSheetId="10">#REF!</definedName>
    <definedName name="TF" localSheetId="11">#REF!</definedName>
    <definedName name="TF" localSheetId="7">#REF!</definedName>
    <definedName name="TF" localSheetId="8">#REF!</definedName>
    <definedName name="TF" localSheetId="1">#REF!</definedName>
    <definedName name="TF" localSheetId="6">#REF!</definedName>
    <definedName name="TF" localSheetId="2">#REF!</definedName>
    <definedName name="TF" localSheetId="3">#REF!</definedName>
    <definedName name="TF" localSheetId="0">#REF!</definedName>
    <definedName name="TF" localSheetId="9">#REF!</definedName>
    <definedName name="TF">#REF!</definedName>
    <definedName name="TimeFrames" localSheetId="4">#REF!</definedName>
    <definedName name="TimeFrames" localSheetId="5">#REF!</definedName>
    <definedName name="TimeFrames" localSheetId="10">#REF!</definedName>
    <definedName name="TimeFrames" localSheetId="11">#REF!</definedName>
    <definedName name="TimeFrames" localSheetId="7">#REF!</definedName>
    <definedName name="TimeFrames" localSheetId="8">#REF!</definedName>
    <definedName name="TimeFrames" localSheetId="1">#REF!</definedName>
    <definedName name="TimeFrames" localSheetId="6">#REF!</definedName>
    <definedName name="TimeFrames" localSheetId="2">#REF!</definedName>
    <definedName name="TimeFrames" localSheetId="3">#REF!</definedName>
    <definedName name="TimeFrames" localSheetId="0">#REF!</definedName>
    <definedName name="TimeFrames" localSheetId="9">#REF!</definedName>
    <definedName name="TimeFrames">#REF!</definedName>
    <definedName name="Win" localSheetId="4">#REF!</definedName>
    <definedName name="Win" localSheetId="5">#REF!</definedName>
    <definedName name="Win" localSheetId="10">#REF!</definedName>
    <definedName name="Win" localSheetId="11">#REF!</definedName>
    <definedName name="Win" localSheetId="7">#REF!</definedName>
    <definedName name="Win" localSheetId="8">#REF!</definedName>
    <definedName name="Win" localSheetId="1">#REF!</definedName>
    <definedName name="Win" localSheetId="6">#REF!</definedName>
    <definedName name="Win" localSheetId="2">#REF!</definedName>
    <definedName name="Win" localSheetId="3">#REF!</definedName>
    <definedName name="Win" localSheetId="0">#REF!</definedName>
    <definedName name="Win" localSheetId="9">#REF!</definedName>
    <definedName name="Win">#REF!</definedName>
  </definedNames>
  <calcPr calcId="145621"/>
</workbook>
</file>

<file path=xl/calcChain.xml><?xml version="1.0" encoding="utf-8"?>
<calcChain xmlns="http://schemas.openxmlformats.org/spreadsheetml/2006/main">
  <c r="C2" i="38" l="1"/>
  <c r="H6" i="36"/>
  <c r="F8" i="36" l="1"/>
  <c r="H8" i="36"/>
  <c r="J8" i="36"/>
  <c r="L8" i="36"/>
  <c r="N8" i="36"/>
  <c r="P8" i="36"/>
  <c r="R8" i="36"/>
  <c r="T8" i="36"/>
  <c r="V8" i="36"/>
  <c r="X8" i="36"/>
  <c r="Z8" i="36"/>
  <c r="D8" i="36"/>
  <c r="C18" i="37"/>
  <c r="AA18" i="37" s="1"/>
  <c r="C17" i="37"/>
  <c r="Y17" i="37" s="1"/>
  <c r="C16" i="37"/>
  <c r="AA16" i="37" s="1"/>
  <c r="C15" i="37"/>
  <c r="AA15" i="37" s="1"/>
  <c r="C14" i="37"/>
  <c r="AA14" i="37" s="1"/>
  <c r="C13" i="37"/>
  <c r="AA13" i="37" s="1"/>
  <c r="C12" i="37"/>
  <c r="AA12" i="37" s="1"/>
  <c r="C11" i="37"/>
  <c r="AA11" i="37" s="1"/>
  <c r="C10" i="37"/>
  <c r="AA10" i="37" s="1"/>
  <c r="C9" i="37"/>
  <c r="AA9" i="37" s="1"/>
  <c r="C8" i="37"/>
  <c r="AA8" i="37" s="1"/>
  <c r="C7" i="37"/>
  <c r="AA7" i="37" s="1"/>
  <c r="C6" i="37"/>
  <c r="AA6" i="37" s="1"/>
  <c r="C5" i="37"/>
  <c r="AA5" i="37" s="1"/>
  <c r="C4" i="37"/>
  <c r="Y4" i="37" s="1"/>
  <c r="C3" i="37"/>
  <c r="Y3" i="37" s="1"/>
  <c r="D4" i="36"/>
  <c r="Y8" i="36" l="1"/>
  <c r="N8" i="38"/>
  <c r="E4" i="37"/>
  <c r="M4" i="37"/>
  <c r="U4" i="37"/>
  <c r="E5" i="37"/>
  <c r="M5" i="37"/>
  <c r="U5" i="37"/>
  <c r="E7" i="37"/>
  <c r="M7" i="37"/>
  <c r="U7" i="37"/>
  <c r="E9" i="37"/>
  <c r="M9" i="37"/>
  <c r="U9" i="37"/>
  <c r="E11" i="37"/>
  <c r="M11" i="37"/>
  <c r="U11" i="37"/>
  <c r="E13" i="37"/>
  <c r="M13" i="37"/>
  <c r="U13" i="37"/>
  <c r="E15" i="37"/>
  <c r="M15" i="37"/>
  <c r="U15" i="37"/>
  <c r="E17" i="37"/>
  <c r="M17" i="37"/>
  <c r="U17" i="37"/>
  <c r="I4" i="37"/>
  <c r="Q4" i="37"/>
  <c r="I5" i="37"/>
  <c r="Q5" i="37"/>
  <c r="Y5" i="37"/>
  <c r="I7" i="37"/>
  <c r="Q7" i="37"/>
  <c r="Y7" i="37"/>
  <c r="I9" i="37"/>
  <c r="Q9" i="37"/>
  <c r="Y9" i="37"/>
  <c r="I11" i="37"/>
  <c r="Q11" i="37"/>
  <c r="Y11" i="37"/>
  <c r="I13" i="37"/>
  <c r="Q13" i="37"/>
  <c r="Y13" i="37"/>
  <c r="I15" i="37"/>
  <c r="Q15" i="37"/>
  <c r="Y15" i="37"/>
  <c r="I17" i="37"/>
  <c r="Q17" i="37"/>
  <c r="G3" i="37"/>
  <c r="O3" i="37"/>
  <c r="W3" i="37"/>
  <c r="AA4" i="37"/>
  <c r="K3" i="37"/>
  <c r="S3" i="37"/>
  <c r="AA3" i="37"/>
  <c r="E3" i="37"/>
  <c r="I3" i="37"/>
  <c r="M3" i="37"/>
  <c r="Q3" i="37"/>
  <c r="U3" i="37"/>
  <c r="G4" i="37"/>
  <c r="K4" i="37"/>
  <c r="O4" i="37"/>
  <c r="S4" i="37"/>
  <c r="W4" i="37"/>
  <c r="G5" i="37"/>
  <c r="K5" i="37"/>
  <c r="O5" i="37"/>
  <c r="S5" i="37"/>
  <c r="W5" i="37"/>
  <c r="E6" i="37"/>
  <c r="I6" i="37"/>
  <c r="M6" i="37"/>
  <c r="Q6" i="37"/>
  <c r="U6" i="37"/>
  <c r="Y6" i="37"/>
  <c r="G7" i="37"/>
  <c r="K7" i="37"/>
  <c r="O7" i="37"/>
  <c r="S7" i="37"/>
  <c r="W7" i="37"/>
  <c r="E8" i="37"/>
  <c r="I8" i="37"/>
  <c r="M8" i="37"/>
  <c r="Q8" i="37"/>
  <c r="U8" i="37"/>
  <c r="Y8" i="37"/>
  <c r="G9" i="37"/>
  <c r="K9" i="37"/>
  <c r="O9" i="37"/>
  <c r="S9" i="37"/>
  <c r="W9" i="37"/>
  <c r="E10" i="37"/>
  <c r="I10" i="37"/>
  <c r="M10" i="37"/>
  <c r="Q10" i="37"/>
  <c r="U10" i="37"/>
  <c r="Y10" i="37"/>
  <c r="G11" i="37"/>
  <c r="K11" i="37"/>
  <c r="O11" i="37"/>
  <c r="S11" i="37"/>
  <c r="W11" i="37"/>
  <c r="E12" i="37"/>
  <c r="I12" i="37"/>
  <c r="M12" i="37"/>
  <c r="Q12" i="37"/>
  <c r="U12" i="37"/>
  <c r="Y12" i="37"/>
  <c r="G13" i="37"/>
  <c r="K13" i="37"/>
  <c r="O13" i="37"/>
  <c r="S13" i="37"/>
  <c r="W13" i="37"/>
  <c r="E14" i="37"/>
  <c r="I14" i="37"/>
  <c r="M14" i="37"/>
  <c r="Q14" i="37"/>
  <c r="U14" i="37"/>
  <c r="Y14" i="37"/>
  <c r="G15" i="37"/>
  <c r="K15" i="37"/>
  <c r="O15" i="37"/>
  <c r="S15" i="37"/>
  <c r="W15" i="37"/>
  <c r="E16" i="37"/>
  <c r="I16" i="37"/>
  <c r="M16" i="37"/>
  <c r="Q16" i="37"/>
  <c r="U16" i="37"/>
  <c r="Y16" i="37"/>
  <c r="G17" i="37"/>
  <c r="K17" i="37"/>
  <c r="O17" i="37"/>
  <c r="S17" i="37"/>
  <c r="W17" i="37"/>
  <c r="AA17" i="37"/>
  <c r="E18" i="37"/>
  <c r="I18" i="37"/>
  <c r="M18" i="37"/>
  <c r="Q18" i="37"/>
  <c r="U18" i="37"/>
  <c r="Y18" i="37"/>
  <c r="G6" i="37"/>
  <c r="K6" i="37"/>
  <c r="O6" i="37"/>
  <c r="S6" i="37"/>
  <c r="W6" i="37"/>
  <c r="G8" i="37"/>
  <c r="K8" i="37"/>
  <c r="O8" i="37"/>
  <c r="S8" i="37"/>
  <c r="W8" i="37"/>
  <c r="G10" i="37"/>
  <c r="K10" i="37"/>
  <c r="O10" i="37"/>
  <c r="S10" i="37"/>
  <c r="W10" i="37"/>
  <c r="G12" i="37"/>
  <c r="K12" i="37"/>
  <c r="O12" i="37"/>
  <c r="S12" i="37"/>
  <c r="W12" i="37"/>
  <c r="G14" i="37"/>
  <c r="K14" i="37"/>
  <c r="O14" i="37"/>
  <c r="S14" i="37"/>
  <c r="W14" i="37"/>
  <c r="G16" i="37"/>
  <c r="K16" i="37"/>
  <c r="O16" i="37"/>
  <c r="S16" i="37"/>
  <c r="W16" i="37"/>
  <c r="G18" i="37"/>
  <c r="K18" i="37"/>
  <c r="O18" i="37"/>
  <c r="S18" i="37"/>
  <c r="W18" i="37"/>
  <c r="J12" i="36"/>
  <c r="L12" i="36"/>
  <c r="N12" i="36"/>
  <c r="P12" i="36"/>
  <c r="R12" i="36"/>
  <c r="T12" i="36"/>
  <c r="V12" i="36"/>
  <c r="X12" i="36"/>
  <c r="Z12" i="36"/>
  <c r="H12" i="36"/>
  <c r="J11" i="36"/>
  <c r="L11" i="36"/>
  <c r="N11" i="36"/>
  <c r="P11" i="36"/>
  <c r="R11" i="36"/>
  <c r="T11" i="36"/>
  <c r="V11" i="36"/>
  <c r="X11" i="36"/>
  <c r="Z11" i="36"/>
  <c r="H11" i="36"/>
  <c r="R10" i="36"/>
  <c r="T10" i="36"/>
  <c r="V10" i="36"/>
  <c r="X10" i="36"/>
  <c r="Z10" i="36"/>
  <c r="P10" i="36"/>
  <c r="F9" i="36"/>
  <c r="H9" i="36"/>
  <c r="J9" i="36"/>
  <c r="L9" i="36"/>
  <c r="N9" i="36"/>
  <c r="P9" i="36"/>
  <c r="R9" i="36"/>
  <c r="T9" i="36"/>
  <c r="V9" i="36"/>
  <c r="X9" i="36"/>
  <c r="Z9" i="36"/>
  <c r="D9" i="36"/>
  <c r="F3" i="36"/>
  <c r="H3" i="36"/>
  <c r="J3" i="36"/>
  <c r="L3" i="36"/>
  <c r="N3" i="36"/>
  <c r="P3" i="36"/>
  <c r="R3" i="36"/>
  <c r="T3" i="36"/>
  <c r="V3" i="36"/>
  <c r="X3" i="36"/>
  <c r="Z3" i="36"/>
  <c r="D3" i="36"/>
  <c r="F7" i="36"/>
  <c r="H7" i="36"/>
  <c r="J7" i="36"/>
  <c r="L7" i="36"/>
  <c r="N7" i="36"/>
  <c r="P7" i="36"/>
  <c r="R7" i="36"/>
  <c r="T7" i="36"/>
  <c r="V7" i="36"/>
  <c r="X7" i="36"/>
  <c r="Z7" i="36"/>
  <c r="D7" i="36"/>
  <c r="F6" i="36"/>
  <c r="J6" i="36"/>
  <c r="L6" i="36"/>
  <c r="N6" i="36"/>
  <c r="P6" i="36"/>
  <c r="R6" i="36"/>
  <c r="T6" i="36"/>
  <c r="V6" i="36"/>
  <c r="X6" i="36"/>
  <c r="Z6" i="36"/>
  <c r="D6" i="36"/>
  <c r="F5" i="36"/>
  <c r="H5" i="36"/>
  <c r="J5" i="36"/>
  <c r="L5" i="36"/>
  <c r="N5" i="36"/>
  <c r="P5" i="36"/>
  <c r="R5" i="36"/>
  <c r="T5" i="36"/>
  <c r="V5" i="36"/>
  <c r="X5" i="36"/>
  <c r="Z5" i="36"/>
  <c r="D5" i="36"/>
  <c r="N4" i="36"/>
  <c r="P4" i="36"/>
  <c r="R4" i="36"/>
  <c r="T4" i="36"/>
  <c r="V4" i="36"/>
  <c r="X4" i="36"/>
  <c r="Z4" i="36"/>
  <c r="L4" i="36"/>
  <c r="J4" i="36"/>
  <c r="H4" i="36"/>
  <c r="F4" i="36"/>
  <c r="C2" i="36"/>
  <c r="U8" i="36" l="1"/>
  <c r="L8" i="38"/>
  <c r="M8" i="36"/>
  <c r="H8" i="38"/>
  <c r="E8" i="36"/>
  <c r="D8" i="38"/>
  <c r="S8" i="36"/>
  <c r="K8" i="38"/>
  <c r="O8" i="36"/>
  <c r="I8" i="38"/>
  <c r="Q8" i="36"/>
  <c r="J8" i="38"/>
  <c r="I8" i="36"/>
  <c r="F8" i="38"/>
  <c r="AA8" i="36"/>
  <c r="O8" i="38"/>
  <c r="K8" i="36"/>
  <c r="G8" i="38"/>
  <c r="W8" i="36"/>
  <c r="M8" i="38"/>
  <c r="G8" i="36"/>
  <c r="E8" i="38"/>
  <c r="C18" i="34"/>
  <c r="W18" i="34" s="1"/>
  <c r="C17" i="34"/>
  <c r="W17" i="34" s="1"/>
  <c r="C16" i="34"/>
  <c r="W16" i="34" s="1"/>
  <c r="C15" i="34"/>
  <c r="W15" i="34" s="1"/>
  <c r="C14" i="34"/>
  <c r="W14" i="34" s="1"/>
  <c r="C13" i="34"/>
  <c r="W13" i="34" s="1"/>
  <c r="C12" i="34"/>
  <c r="W12" i="34" s="1"/>
  <c r="C11" i="34"/>
  <c r="W11" i="34" s="1"/>
  <c r="C10" i="34"/>
  <c r="W10" i="34" s="1"/>
  <c r="C9" i="34"/>
  <c r="W9" i="34" s="1"/>
  <c r="C8" i="34"/>
  <c r="W8" i="34" s="1"/>
  <c r="C7" i="34"/>
  <c r="U7" i="34" s="1"/>
  <c r="C6" i="34"/>
  <c r="W6" i="34" s="1"/>
  <c r="C5" i="34"/>
  <c r="U5" i="34" s="1"/>
  <c r="C4" i="34"/>
  <c r="W4" i="34" s="1"/>
  <c r="C3" i="34"/>
  <c r="U3" i="34" s="1"/>
  <c r="C18" i="33"/>
  <c r="C17" i="33"/>
  <c r="Q17" i="33" s="1"/>
  <c r="C16" i="33"/>
  <c r="C15" i="33"/>
  <c r="U15" i="33" s="1"/>
  <c r="C14" i="33"/>
  <c r="C13" i="33"/>
  <c r="Q13" i="33" s="1"/>
  <c r="C12" i="33"/>
  <c r="C11" i="33"/>
  <c r="U11" i="33" s="1"/>
  <c r="C10" i="33"/>
  <c r="C9" i="33"/>
  <c r="Q9" i="33" s="1"/>
  <c r="C8" i="33"/>
  <c r="C7" i="33"/>
  <c r="U7" i="33" s="1"/>
  <c r="C6" i="33"/>
  <c r="C5" i="33"/>
  <c r="I5" i="33" s="1"/>
  <c r="C4" i="33"/>
  <c r="C3" i="33"/>
  <c r="C18" i="32"/>
  <c r="C17" i="32"/>
  <c r="M17" i="32" s="1"/>
  <c r="C16" i="32"/>
  <c r="C15" i="32"/>
  <c r="I15" i="32" s="1"/>
  <c r="C14" i="32"/>
  <c r="C13" i="32"/>
  <c r="M13" i="32" s="1"/>
  <c r="C12" i="32"/>
  <c r="C11" i="32"/>
  <c r="E11" i="32" s="1"/>
  <c r="C10" i="32"/>
  <c r="C9" i="32"/>
  <c r="E9" i="32" s="1"/>
  <c r="C8" i="32"/>
  <c r="C7" i="32"/>
  <c r="C6" i="32"/>
  <c r="C5" i="32"/>
  <c r="C4" i="32"/>
  <c r="I4" i="32" s="1"/>
  <c r="C3" i="32"/>
  <c r="C18" i="31"/>
  <c r="AA18" i="31" s="1"/>
  <c r="C17" i="31"/>
  <c r="AA17" i="31" s="1"/>
  <c r="C16" i="31"/>
  <c r="AA16" i="31" s="1"/>
  <c r="C15" i="31"/>
  <c r="Y15" i="31" s="1"/>
  <c r="C14" i="31"/>
  <c r="AA14" i="31" s="1"/>
  <c r="C13" i="31"/>
  <c r="Y13" i="31" s="1"/>
  <c r="C12" i="31"/>
  <c r="AA12" i="31" s="1"/>
  <c r="C11" i="31"/>
  <c r="Y11" i="31" s="1"/>
  <c r="C10" i="31"/>
  <c r="AA10" i="31" s="1"/>
  <c r="C9" i="31"/>
  <c r="Y9" i="31" s="1"/>
  <c r="C8" i="31"/>
  <c r="AA8" i="31" s="1"/>
  <c r="C7" i="31"/>
  <c r="Y7" i="31" s="1"/>
  <c r="C6" i="31"/>
  <c r="AA6" i="31" s="1"/>
  <c r="C5" i="31"/>
  <c r="Y5" i="31" s="1"/>
  <c r="C4" i="31"/>
  <c r="U4" i="31" s="1"/>
  <c r="C3" i="31"/>
  <c r="AA3" i="31" s="1"/>
  <c r="C18" i="30"/>
  <c r="AA18" i="30" s="1"/>
  <c r="C17" i="30"/>
  <c r="AA17" i="30" s="1"/>
  <c r="C16" i="30"/>
  <c r="AA16" i="30" s="1"/>
  <c r="C15" i="30"/>
  <c r="AA15" i="30" s="1"/>
  <c r="C14" i="30"/>
  <c r="AA14" i="30" s="1"/>
  <c r="C13" i="30"/>
  <c r="Y13" i="30" s="1"/>
  <c r="C12" i="30"/>
  <c r="AA12" i="30" s="1"/>
  <c r="C11" i="30"/>
  <c r="Y11" i="30" s="1"/>
  <c r="C10" i="30"/>
  <c r="AA10" i="30" s="1"/>
  <c r="C9" i="30"/>
  <c r="Y9" i="30" s="1"/>
  <c r="C8" i="30"/>
  <c r="AA8" i="30" s="1"/>
  <c r="C7" i="30"/>
  <c r="Y7" i="30" s="1"/>
  <c r="C6" i="30"/>
  <c r="AA6" i="30" s="1"/>
  <c r="C5" i="30"/>
  <c r="Y5" i="30" s="1"/>
  <c r="C4" i="30"/>
  <c r="Q4" i="30" s="1"/>
  <c r="C3" i="30"/>
  <c r="Y3" i="30" s="1"/>
  <c r="C18" i="29"/>
  <c r="AA18" i="29" s="1"/>
  <c r="C17" i="29"/>
  <c r="AA17" i="29" s="1"/>
  <c r="C16" i="29"/>
  <c r="AA16" i="29" s="1"/>
  <c r="C15" i="29"/>
  <c r="AA15" i="29" s="1"/>
  <c r="C14" i="29"/>
  <c r="AA14" i="29" s="1"/>
  <c r="C13" i="29"/>
  <c r="Y13" i="29" s="1"/>
  <c r="C12" i="29"/>
  <c r="AA12" i="29" s="1"/>
  <c r="C11" i="29"/>
  <c r="Y11" i="29" s="1"/>
  <c r="C10" i="29"/>
  <c r="AA10" i="29" s="1"/>
  <c r="C9" i="29"/>
  <c r="Y9" i="29" s="1"/>
  <c r="C8" i="29"/>
  <c r="AA8" i="29" s="1"/>
  <c r="C7" i="29"/>
  <c r="Y7" i="29" s="1"/>
  <c r="C6" i="29"/>
  <c r="AA6" i="29" s="1"/>
  <c r="C5" i="29"/>
  <c r="Y5" i="29" s="1"/>
  <c r="C4" i="29"/>
  <c r="U4" i="29" s="1"/>
  <c r="C3" i="29"/>
  <c r="Y3" i="29" s="1"/>
  <c r="C18" i="28"/>
  <c r="AA18" i="28" s="1"/>
  <c r="C17" i="28"/>
  <c r="AA17" i="28" s="1"/>
  <c r="C16" i="28"/>
  <c r="AA16" i="28" s="1"/>
  <c r="C15" i="28"/>
  <c r="AA15" i="28" s="1"/>
  <c r="C14" i="28"/>
  <c r="AA14" i="28" s="1"/>
  <c r="C13" i="28"/>
  <c r="AA13" i="28" s="1"/>
  <c r="C12" i="28"/>
  <c r="AA12" i="28" s="1"/>
  <c r="C11" i="28"/>
  <c r="AA11" i="28" s="1"/>
  <c r="C10" i="28"/>
  <c r="AA10" i="28" s="1"/>
  <c r="C9" i="28"/>
  <c r="AA9" i="28" s="1"/>
  <c r="C8" i="28"/>
  <c r="AA8" i="28" s="1"/>
  <c r="C7" i="28"/>
  <c r="AA7" i="28" s="1"/>
  <c r="C6" i="28"/>
  <c r="AA6" i="28" s="1"/>
  <c r="C5" i="28"/>
  <c r="AA5" i="28" s="1"/>
  <c r="C4" i="28"/>
  <c r="Y4" i="28" s="1"/>
  <c r="C3" i="28"/>
  <c r="AA3" i="28" s="1"/>
  <c r="C18" i="27"/>
  <c r="W18" i="27" s="1"/>
  <c r="C17" i="27"/>
  <c r="AA17" i="27" s="1"/>
  <c r="C16" i="27"/>
  <c r="W16" i="27" s="1"/>
  <c r="C15" i="27"/>
  <c r="C14" i="27"/>
  <c r="C13" i="27"/>
  <c r="C12" i="27"/>
  <c r="C11" i="27"/>
  <c r="C10" i="27"/>
  <c r="C9" i="27"/>
  <c r="C8" i="27"/>
  <c r="C7" i="27"/>
  <c r="C6" i="27"/>
  <c r="C5" i="27"/>
  <c r="C4" i="27"/>
  <c r="C3" i="27"/>
  <c r="C18" i="17"/>
  <c r="C17" i="17"/>
  <c r="C16" i="17"/>
  <c r="C15" i="17"/>
  <c r="C14" i="17"/>
  <c r="C13" i="17"/>
  <c r="C12" i="17"/>
  <c r="C11" i="17"/>
  <c r="C10" i="17"/>
  <c r="C9" i="17"/>
  <c r="C8" i="17"/>
  <c r="C7" i="17"/>
  <c r="C6" i="17"/>
  <c r="C5" i="17"/>
  <c r="C4" i="17"/>
  <c r="C3" i="17"/>
  <c r="AA5" i="36" l="1"/>
  <c r="O5" i="38"/>
  <c r="Y6" i="36"/>
  <c r="N6" i="38"/>
  <c r="Y7" i="36"/>
  <c r="N7" i="38"/>
  <c r="AA9" i="36"/>
  <c r="O9" i="38"/>
  <c r="Y12" i="36"/>
  <c r="N12" i="38"/>
  <c r="E16" i="27"/>
  <c r="E5" i="31"/>
  <c r="Y4" i="17"/>
  <c r="AA4" i="17"/>
  <c r="Y6" i="17"/>
  <c r="AA6" i="17"/>
  <c r="Y8" i="17"/>
  <c r="AA8" i="17"/>
  <c r="Y10" i="17"/>
  <c r="AA10" i="17"/>
  <c r="Y12" i="17"/>
  <c r="AA12" i="17"/>
  <c r="Y14" i="17"/>
  <c r="AA14" i="17"/>
  <c r="Y16" i="17"/>
  <c r="AA16" i="17"/>
  <c r="Y18" i="17"/>
  <c r="AA18" i="17"/>
  <c r="E10" i="30"/>
  <c r="E3" i="31"/>
  <c r="Y3" i="17"/>
  <c r="AA3" i="17"/>
  <c r="Y5" i="17"/>
  <c r="AA5" i="17"/>
  <c r="Y7" i="17"/>
  <c r="AA7" i="17"/>
  <c r="Y9" i="17"/>
  <c r="AA9" i="17"/>
  <c r="Y11" i="17"/>
  <c r="AA11" i="17"/>
  <c r="Y13" i="17"/>
  <c r="AA13" i="17"/>
  <c r="Y15" i="17"/>
  <c r="AA15" i="17"/>
  <c r="Y17" i="17"/>
  <c r="AA17" i="17"/>
  <c r="I4" i="17"/>
  <c r="W4" i="17"/>
  <c r="U4" i="17"/>
  <c r="I6" i="17"/>
  <c r="W6" i="17"/>
  <c r="U6" i="17"/>
  <c r="I8" i="17"/>
  <c r="W8" i="17"/>
  <c r="U8" i="17"/>
  <c r="I10" i="17"/>
  <c r="W10" i="17"/>
  <c r="U10" i="17"/>
  <c r="I12" i="17"/>
  <c r="W12" i="17"/>
  <c r="U12" i="17"/>
  <c r="I14" i="17"/>
  <c r="W14" i="17"/>
  <c r="U14" i="17"/>
  <c r="I16" i="17"/>
  <c r="W16" i="17"/>
  <c r="U16" i="17"/>
  <c r="W18" i="17"/>
  <c r="U18" i="17"/>
  <c r="W3" i="17"/>
  <c r="U3" i="17"/>
  <c r="I5" i="17"/>
  <c r="W5" i="17"/>
  <c r="U5" i="17"/>
  <c r="W7" i="17"/>
  <c r="U7" i="17"/>
  <c r="I9" i="17"/>
  <c r="W9" i="17"/>
  <c r="U9" i="17"/>
  <c r="W11" i="17"/>
  <c r="U11" i="17"/>
  <c r="W13" i="17"/>
  <c r="U13" i="17"/>
  <c r="W15" i="17"/>
  <c r="U15" i="17"/>
  <c r="W17" i="17"/>
  <c r="U17" i="17"/>
  <c r="E17" i="29"/>
  <c r="E11" i="30"/>
  <c r="M17" i="31"/>
  <c r="E15" i="34"/>
  <c r="U15" i="34"/>
  <c r="E17" i="28"/>
  <c r="E17" i="31"/>
  <c r="U17" i="31"/>
  <c r="E5" i="34"/>
  <c r="M15" i="34"/>
  <c r="G3" i="17"/>
  <c r="S3" i="17"/>
  <c r="O3" i="17"/>
  <c r="E3" i="17"/>
  <c r="Q3" i="17"/>
  <c r="M3" i="17"/>
  <c r="G7" i="17"/>
  <c r="S7" i="17"/>
  <c r="O7" i="17"/>
  <c r="E7" i="17"/>
  <c r="Q7" i="17"/>
  <c r="M7" i="17"/>
  <c r="G11" i="17"/>
  <c r="S11" i="17"/>
  <c r="O11" i="17"/>
  <c r="E11" i="17"/>
  <c r="Q11" i="17"/>
  <c r="M11" i="17"/>
  <c r="G13" i="17"/>
  <c r="S13" i="17"/>
  <c r="O13" i="17"/>
  <c r="E13" i="17"/>
  <c r="Q13" i="17"/>
  <c r="M13" i="17"/>
  <c r="G15" i="17"/>
  <c r="S15" i="17"/>
  <c r="O15" i="17"/>
  <c r="K15" i="17"/>
  <c r="E15" i="17"/>
  <c r="Q15" i="17"/>
  <c r="M15" i="17"/>
  <c r="G17" i="17"/>
  <c r="S17" i="17"/>
  <c r="O17" i="17"/>
  <c r="K17" i="17"/>
  <c r="E17" i="17"/>
  <c r="Q17" i="17"/>
  <c r="M17" i="17"/>
  <c r="I17" i="17"/>
  <c r="I3" i="17"/>
  <c r="I7" i="17"/>
  <c r="I11" i="17"/>
  <c r="I13" i="17"/>
  <c r="G5" i="17"/>
  <c r="S5" i="17"/>
  <c r="O5" i="17"/>
  <c r="E5" i="17"/>
  <c r="Q5" i="17"/>
  <c r="M5" i="17"/>
  <c r="G9" i="17"/>
  <c r="S9" i="17"/>
  <c r="O9" i="17"/>
  <c r="E9" i="17"/>
  <c r="Q9" i="17"/>
  <c r="M9" i="17"/>
  <c r="G4" i="17"/>
  <c r="S4" i="17"/>
  <c r="O4" i="17"/>
  <c r="E4" i="17"/>
  <c r="Q4" i="17"/>
  <c r="M4" i="17"/>
  <c r="G6" i="17"/>
  <c r="S6" i="17"/>
  <c r="O6" i="17"/>
  <c r="E6" i="17"/>
  <c r="Q6" i="17"/>
  <c r="M6" i="17"/>
  <c r="G8" i="17"/>
  <c r="S8" i="17"/>
  <c r="O8" i="17"/>
  <c r="E8" i="17"/>
  <c r="Q8" i="17"/>
  <c r="M8" i="17"/>
  <c r="G10" i="17"/>
  <c r="S10" i="17"/>
  <c r="O10" i="17"/>
  <c r="E10" i="17"/>
  <c r="Q10" i="17"/>
  <c r="M10" i="17"/>
  <c r="G12" i="17"/>
  <c r="S12" i="17"/>
  <c r="O12" i="17"/>
  <c r="E12" i="17"/>
  <c r="Q12" i="17"/>
  <c r="M12" i="17"/>
  <c r="G14" i="17"/>
  <c r="S14" i="17"/>
  <c r="O14" i="17"/>
  <c r="K14" i="17"/>
  <c r="E14" i="17"/>
  <c r="Q14" i="17"/>
  <c r="M14" i="17"/>
  <c r="G16" i="17"/>
  <c r="S16" i="17"/>
  <c r="O16" i="17"/>
  <c r="K16" i="17"/>
  <c r="E16" i="17"/>
  <c r="Q16" i="17"/>
  <c r="M16" i="17"/>
  <c r="G18" i="17"/>
  <c r="S18" i="17"/>
  <c r="O18" i="17"/>
  <c r="K18" i="17"/>
  <c r="E18" i="17"/>
  <c r="Q18" i="17"/>
  <c r="M18" i="17"/>
  <c r="I18" i="17"/>
  <c r="K3" i="17"/>
  <c r="K4" i="17"/>
  <c r="K5" i="17"/>
  <c r="K6" i="17"/>
  <c r="K7" i="17"/>
  <c r="K8" i="17"/>
  <c r="K9" i="17"/>
  <c r="K10" i="17"/>
  <c r="K11" i="17"/>
  <c r="K12" i="17"/>
  <c r="K13" i="17"/>
  <c r="I15" i="17"/>
  <c r="AA3" i="27"/>
  <c r="Y3" i="27"/>
  <c r="O3" i="27"/>
  <c r="W4" i="27"/>
  <c r="AA4" i="27"/>
  <c r="Y4" i="27"/>
  <c r="I4" i="27"/>
  <c r="Q4" i="27"/>
  <c r="AA5" i="27"/>
  <c r="Y5" i="27"/>
  <c r="O5" i="27"/>
  <c r="W6" i="27"/>
  <c r="AA6" i="27"/>
  <c r="Y6" i="27"/>
  <c r="I6" i="27"/>
  <c r="Q6" i="27"/>
  <c r="AA7" i="27"/>
  <c r="Y7" i="27"/>
  <c r="O7" i="27"/>
  <c r="W8" i="27"/>
  <c r="AA8" i="27"/>
  <c r="Y8" i="27"/>
  <c r="I8" i="27"/>
  <c r="Q8" i="27"/>
  <c r="AA9" i="27"/>
  <c r="Y9" i="27"/>
  <c r="O9" i="27"/>
  <c r="W10" i="27"/>
  <c r="AA10" i="27"/>
  <c r="Y10" i="27"/>
  <c r="I10" i="27"/>
  <c r="Q10" i="27"/>
  <c r="AA11" i="27"/>
  <c r="Y11" i="27"/>
  <c r="O11" i="27"/>
  <c r="W12" i="27"/>
  <c r="AA12" i="27"/>
  <c r="Y12" i="27"/>
  <c r="I12" i="27"/>
  <c r="Q12" i="27"/>
  <c r="AA13" i="27"/>
  <c r="Y13" i="27"/>
  <c r="O13" i="27"/>
  <c r="W14" i="27"/>
  <c r="AA14" i="27"/>
  <c r="Y14" i="27"/>
  <c r="I14" i="27"/>
  <c r="Q14" i="27"/>
  <c r="AA15" i="27"/>
  <c r="Y15" i="27"/>
  <c r="O15" i="27"/>
  <c r="G3" i="27"/>
  <c r="W3" i="27"/>
  <c r="E4" i="27"/>
  <c r="M4" i="27"/>
  <c r="U4" i="27"/>
  <c r="G5" i="27"/>
  <c r="W5" i="27"/>
  <c r="E6" i="27"/>
  <c r="M6" i="27"/>
  <c r="U6" i="27"/>
  <c r="G7" i="27"/>
  <c r="W7" i="27"/>
  <c r="E8" i="27"/>
  <c r="M8" i="27"/>
  <c r="U8" i="27"/>
  <c r="G9" i="27"/>
  <c r="W9" i="27"/>
  <c r="E10" i="27"/>
  <c r="M10" i="27"/>
  <c r="U10" i="27"/>
  <c r="G11" i="27"/>
  <c r="W11" i="27"/>
  <c r="E12" i="27"/>
  <c r="M12" i="27"/>
  <c r="U12" i="27"/>
  <c r="G13" i="27"/>
  <c r="W13" i="27"/>
  <c r="E14" i="27"/>
  <c r="M14" i="27"/>
  <c r="U14" i="27"/>
  <c r="G15" i="27"/>
  <c r="W15" i="27"/>
  <c r="M16" i="27"/>
  <c r="U16" i="27"/>
  <c r="I18" i="27"/>
  <c r="Q18" i="27"/>
  <c r="Y16" i="27"/>
  <c r="Y17" i="27"/>
  <c r="Y18" i="27"/>
  <c r="I3" i="28"/>
  <c r="Q3" i="28"/>
  <c r="Y3" i="28"/>
  <c r="I5" i="28"/>
  <c r="Q5" i="28"/>
  <c r="Y5" i="28"/>
  <c r="I7" i="28"/>
  <c r="Q7" i="28"/>
  <c r="Y7" i="28"/>
  <c r="I9" i="28"/>
  <c r="Q9" i="28"/>
  <c r="Y9" i="28"/>
  <c r="I11" i="28"/>
  <c r="Q11" i="28"/>
  <c r="Y11" i="28"/>
  <c r="I13" i="28"/>
  <c r="Q13" i="28"/>
  <c r="Y13" i="28"/>
  <c r="I15" i="28"/>
  <c r="Q15" i="28"/>
  <c r="Y15" i="28"/>
  <c r="I17" i="28"/>
  <c r="Q17" i="28"/>
  <c r="Y17" i="28"/>
  <c r="E4" i="29"/>
  <c r="E13" i="29"/>
  <c r="I15" i="29"/>
  <c r="Q15" i="29"/>
  <c r="Y15" i="29"/>
  <c r="I17" i="29"/>
  <c r="Q17" i="29"/>
  <c r="Y17" i="29"/>
  <c r="I13" i="30"/>
  <c r="Q13" i="30"/>
  <c r="I15" i="30"/>
  <c r="Q15" i="30"/>
  <c r="Y15" i="30"/>
  <c r="I17" i="30"/>
  <c r="Q17" i="30"/>
  <c r="Y17" i="30"/>
  <c r="I3" i="31"/>
  <c r="Q3" i="31"/>
  <c r="Y3" i="31"/>
  <c r="E15" i="31"/>
  <c r="M15" i="31"/>
  <c r="I17" i="31"/>
  <c r="Q17" i="31"/>
  <c r="Y17" i="31"/>
  <c r="E4" i="32"/>
  <c r="E15" i="32"/>
  <c r="E7" i="34"/>
  <c r="M7" i="34"/>
  <c r="E9" i="34"/>
  <c r="M9" i="34"/>
  <c r="U9" i="34"/>
  <c r="I11" i="34"/>
  <c r="Q11" i="34"/>
  <c r="E13" i="34"/>
  <c r="M13" i="34"/>
  <c r="U13" i="34"/>
  <c r="I15" i="34"/>
  <c r="Q15" i="34"/>
  <c r="E17" i="34"/>
  <c r="M17" i="34"/>
  <c r="U17" i="34"/>
  <c r="I16" i="27"/>
  <c r="Q16" i="27"/>
  <c r="E18" i="27"/>
  <c r="M18" i="27"/>
  <c r="U18" i="27"/>
  <c r="AA16" i="27"/>
  <c r="AA18" i="27"/>
  <c r="E3" i="28"/>
  <c r="M3" i="28"/>
  <c r="U3" i="28"/>
  <c r="E5" i="28"/>
  <c r="M5" i="28"/>
  <c r="U5" i="28"/>
  <c r="E7" i="28"/>
  <c r="M7" i="28"/>
  <c r="U7" i="28"/>
  <c r="E9" i="28"/>
  <c r="M9" i="28"/>
  <c r="U9" i="28"/>
  <c r="E11" i="28"/>
  <c r="M11" i="28"/>
  <c r="U11" i="28"/>
  <c r="E13" i="28"/>
  <c r="M13" i="28"/>
  <c r="U13" i="28"/>
  <c r="E15" i="28"/>
  <c r="M15" i="28"/>
  <c r="U15" i="28"/>
  <c r="M17" i="28"/>
  <c r="U17" i="28"/>
  <c r="E15" i="29"/>
  <c r="M15" i="29"/>
  <c r="U15" i="29"/>
  <c r="M17" i="29"/>
  <c r="U17" i="29"/>
  <c r="E13" i="30"/>
  <c r="M13" i="30"/>
  <c r="E15" i="30"/>
  <c r="M15" i="30"/>
  <c r="U15" i="30"/>
  <c r="E17" i="30"/>
  <c r="M17" i="30"/>
  <c r="U17" i="30"/>
  <c r="M3" i="31"/>
  <c r="U3" i="31"/>
  <c r="I15" i="31"/>
  <c r="M4" i="32"/>
  <c r="M15" i="32"/>
  <c r="I5" i="34"/>
  <c r="I7" i="34"/>
  <c r="Q7" i="34"/>
  <c r="I9" i="34"/>
  <c r="Q9" i="34"/>
  <c r="E11" i="34"/>
  <c r="M11" i="34"/>
  <c r="U11" i="34"/>
  <c r="I13" i="34"/>
  <c r="Q13" i="34"/>
  <c r="I17" i="34"/>
  <c r="Q17" i="34"/>
  <c r="G3" i="34"/>
  <c r="K3" i="34"/>
  <c r="O3" i="34"/>
  <c r="S3" i="34"/>
  <c r="W3" i="34"/>
  <c r="E4" i="34"/>
  <c r="I4" i="34"/>
  <c r="M4" i="34"/>
  <c r="Q4" i="34"/>
  <c r="U4" i="34"/>
  <c r="G5" i="34"/>
  <c r="K5" i="34"/>
  <c r="O5" i="34"/>
  <c r="S5" i="34"/>
  <c r="W5" i="34"/>
  <c r="E6" i="34"/>
  <c r="I6" i="34"/>
  <c r="M6" i="34"/>
  <c r="Q6" i="34"/>
  <c r="U6" i="34"/>
  <c r="G7" i="34"/>
  <c r="K7" i="34"/>
  <c r="O7" i="34"/>
  <c r="S7" i="34"/>
  <c r="W7" i="34"/>
  <c r="E8" i="34"/>
  <c r="I8" i="34"/>
  <c r="M8" i="34"/>
  <c r="Q8" i="34"/>
  <c r="U8" i="34"/>
  <c r="G9" i="34"/>
  <c r="K9" i="34"/>
  <c r="O9" i="34"/>
  <c r="S9" i="34"/>
  <c r="E10" i="34"/>
  <c r="I10" i="34"/>
  <c r="M10" i="34"/>
  <c r="Q10" i="34"/>
  <c r="U10" i="34"/>
  <c r="G11" i="34"/>
  <c r="K11" i="34"/>
  <c r="O11" i="34"/>
  <c r="S11" i="34"/>
  <c r="E12" i="34"/>
  <c r="I12" i="34"/>
  <c r="M12" i="34"/>
  <c r="Q12" i="34"/>
  <c r="U12" i="34"/>
  <c r="G13" i="34"/>
  <c r="K13" i="34"/>
  <c r="O13" i="34"/>
  <c r="S13" i="34"/>
  <c r="E14" i="34"/>
  <c r="I14" i="34"/>
  <c r="M14" i="34"/>
  <c r="Q14" i="34"/>
  <c r="U14" i="34"/>
  <c r="G15" i="34"/>
  <c r="K15" i="34"/>
  <c r="O15" i="34"/>
  <c r="S15" i="34"/>
  <c r="E16" i="34"/>
  <c r="I16" i="34"/>
  <c r="M16" i="34"/>
  <c r="Q16" i="34"/>
  <c r="U16" i="34"/>
  <c r="G17" i="34"/>
  <c r="K17" i="34"/>
  <c r="O17" i="34"/>
  <c r="S17" i="34"/>
  <c r="E18" i="34"/>
  <c r="I18" i="34"/>
  <c r="M18" i="34"/>
  <c r="Q18" i="34"/>
  <c r="U18" i="34"/>
  <c r="E3" i="34"/>
  <c r="I3" i="34"/>
  <c r="M3" i="34"/>
  <c r="Q3" i="34"/>
  <c r="G4" i="34"/>
  <c r="K4" i="34"/>
  <c r="O4" i="34"/>
  <c r="S4" i="34"/>
  <c r="M5" i="34"/>
  <c r="Q5" i="34"/>
  <c r="G6" i="34"/>
  <c r="K6" i="34"/>
  <c r="O6" i="34"/>
  <c r="S6" i="34"/>
  <c r="G8" i="34"/>
  <c r="K8" i="34"/>
  <c r="O8" i="34"/>
  <c r="S8" i="34"/>
  <c r="G10" i="34"/>
  <c r="K10" i="34"/>
  <c r="O10" i="34"/>
  <c r="S10" i="34"/>
  <c r="G12" i="34"/>
  <c r="K12" i="34"/>
  <c r="O12" i="34"/>
  <c r="S12" i="34"/>
  <c r="G14" i="34"/>
  <c r="K14" i="34"/>
  <c r="O14" i="34"/>
  <c r="S14" i="34"/>
  <c r="G16" i="34"/>
  <c r="K16" i="34"/>
  <c r="O16" i="34"/>
  <c r="S16" i="34"/>
  <c r="G18" i="34"/>
  <c r="K18" i="34"/>
  <c r="O18" i="34"/>
  <c r="S18" i="34"/>
  <c r="E5" i="33"/>
  <c r="M5" i="33"/>
  <c r="I7" i="33"/>
  <c r="Q7" i="33"/>
  <c r="E9" i="33"/>
  <c r="M9" i="33"/>
  <c r="U9" i="33"/>
  <c r="I11" i="33"/>
  <c r="Q11" i="33"/>
  <c r="E13" i="33"/>
  <c r="M13" i="33"/>
  <c r="U13" i="33"/>
  <c r="I15" i="33"/>
  <c r="Q15" i="33"/>
  <c r="E17" i="33"/>
  <c r="M17" i="33"/>
  <c r="U17" i="33"/>
  <c r="E7" i="33"/>
  <c r="M7" i="33"/>
  <c r="I9" i="33"/>
  <c r="E11" i="33"/>
  <c r="M11" i="33"/>
  <c r="I13" i="33"/>
  <c r="E15" i="33"/>
  <c r="M15" i="33"/>
  <c r="I17" i="33"/>
  <c r="I11" i="32"/>
  <c r="I13" i="32"/>
  <c r="I17" i="32"/>
  <c r="E13" i="32"/>
  <c r="E17" i="32"/>
  <c r="G3" i="33"/>
  <c r="K3" i="33"/>
  <c r="O3" i="33"/>
  <c r="S3" i="33"/>
  <c r="W3" i="33"/>
  <c r="E4" i="33"/>
  <c r="I4" i="33"/>
  <c r="M4" i="33"/>
  <c r="Q4" i="33"/>
  <c r="U4" i="33"/>
  <c r="E3" i="33"/>
  <c r="I3" i="33"/>
  <c r="M3" i="33"/>
  <c r="Q3" i="33"/>
  <c r="U3" i="33"/>
  <c r="G4" i="33"/>
  <c r="K4" i="33"/>
  <c r="O4" i="33"/>
  <c r="S4" i="33"/>
  <c r="W4" i="33"/>
  <c r="G5" i="33"/>
  <c r="K5" i="33"/>
  <c r="O5" i="33"/>
  <c r="S5" i="33"/>
  <c r="W5" i="33"/>
  <c r="E6" i="33"/>
  <c r="I6" i="33"/>
  <c r="M6" i="33"/>
  <c r="Q6" i="33"/>
  <c r="U6" i="33"/>
  <c r="G7" i="33"/>
  <c r="K7" i="33"/>
  <c r="O7" i="33"/>
  <c r="S7" i="33"/>
  <c r="W7" i="33"/>
  <c r="E8" i="33"/>
  <c r="I8" i="33"/>
  <c r="M8" i="33"/>
  <c r="Q8" i="33"/>
  <c r="U8" i="33"/>
  <c r="G9" i="33"/>
  <c r="K9" i="33"/>
  <c r="O9" i="33"/>
  <c r="S9" i="33"/>
  <c r="W9" i="33"/>
  <c r="E10" i="33"/>
  <c r="I10" i="33"/>
  <c r="M10" i="33"/>
  <c r="Q10" i="33"/>
  <c r="U10" i="33"/>
  <c r="G11" i="33"/>
  <c r="K11" i="33"/>
  <c r="O11" i="33"/>
  <c r="S11" i="33"/>
  <c r="W11" i="33"/>
  <c r="E12" i="33"/>
  <c r="I12" i="33"/>
  <c r="M12" i="33"/>
  <c r="Q12" i="33"/>
  <c r="U12" i="33"/>
  <c r="G13" i="33"/>
  <c r="K13" i="33"/>
  <c r="O13" i="33"/>
  <c r="S13" i="33"/>
  <c r="W13" i="33"/>
  <c r="E14" i="33"/>
  <c r="I14" i="33"/>
  <c r="M14" i="33"/>
  <c r="Q14" i="33"/>
  <c r="U14" i="33"/>
  <c r="G15" i="33"/>
  <c r="K15" i="33"/>
  <c r="O15" i="33"/>
  <c r="S15" i="33"/>
  <c r="W15" i="33"/>
  <c r="E16" i="33"/>
  <c r="I16" i="33"/>
  <c r="M16" i="33"/>
  <c r="Q16" i="33"/>
  <c r="U16" i="33"/>
  <c r="G17" i="33"/>
  <c r="K17" i="33"/>
  <c r="O17" i="33"/>
  <c r="S17" i="33"/>
  <c r="W17" i="33"/>
  <c r="E18" i="33"/>
  <c r="I18" i="33"/>
  <c r="M18" i="33"/>
  <c r="Q18" i="33"/>
  <c r="U18" i="33"/>
  <c r="Q5" i="33"/>
  <c r="U5" i="33"/>
  <c r="G6" i="33"/>
  <c r="K6" i="33"/>
  <c r="O6" i="33"/>
  <c r="S6" i="33"/>
  <c r="W6" i="33"/>
  <c r="G8" i="33"/>
  <c r="K8" i="33"/>
  <c r="O8" i="33"/>
  <c r="S8" i="33"/>
  <c r="W8" i="33"/>
  <c r="G10" i="33"/>
  <c r="K10" i="33"/>
  <c r="O10" i="33"/>
  <c r="S10" i="33"/>
  <c r="W10" i="33"/>
  <c r="G12" i="33"/>
  <c r="K12" i="33"/>
  <c r="O12" i="33"/>
  <c r="S12" i="33"/>
  <c r="W12" i="33"/>
  <c r="G14" i="33"/>
  <c r="K14" i="33"/>
  <c r="O14" i="33"/>
  <c r="S14" i="33"/>
  <c r="W14" i="33"/>
  <c r="G16" i="33"/>
  <c r="K16" i="33"/>
  <c r="O16" i="33"/>
  <c r="S16" i="33"/>
  <c r="W16" i="33"/>
  <c r="G18" i="33"/>
  <c r="K18" i="33"/>
  <c r="O18" i="33"/>
  <c r="S18" i="33"/>
  <c r="W18" i="33"/>
  <c r="G3" i="32"/>
  <c r="K3" i="32"/>
  <c r="O3" i="32"/>
  <c r="E3" i="32"/>
  <c r="I3" i="32"/>
  <c r="M3" i="32"/>
  <c r="G4" i="32"/>
  <c r="K4" i="32"/>
  <c r="O4" i="32"/>
  <c r="G5" i="32"/>
  <c r="K5" i="32"/>
  <c r="O5" i="32"/>
  <c r="E6" i="32"/>
  <c r="I6" i="32"/>
  <c r="M6" i="32"/>
  <c r="G7" i="32"/>
  <c r="K7" i="32"/>
  <c r="O7" i="32"/>
  <c r="E8" i="32"/>
  <c r="I8" i="32"/>
  <c r="M8" i="32"/>
  <c r="G9" i="32"/>
  <c r="K9" i="32"/>
  <c r="O9" i="32"/>
  <c r="E10" i="32"/>
  <c r="I10" i="32"/>
  <c r="M10" i="32"/>
  <c r="G11" i="32"/>
  <c r="K11" i="32"/>
  <c r="O11" i="32"/>
  <c r="E12" i="32"/>
  <c r="I12" i="32"/>
  <c r="M12" i="32"/>
  <c r="G13" i="32"/>
  <c r="K13" i="32"/>
  <c r="O13" i="32"/>
  <c r="E14" i="32"/>
  <c r="I14" i="32"/>
  <c r="M14" i="32"/>
  <c r="G15" i="32"/>
  <c r="K15" i="32"/>
  <c r="O15" i="32"/>
  <c r="E16" i="32"/>
  <c r="I16" i="32"/>
  <c r="M16" i="32"/>
  <c r="G17" i="32"/>
  <c r="K17" i="32"/>
  <c r="O17" i="32"/>
  <c r="E18" i="32"/>
  <c r="I18" i="32"/>
  <c r="M18" i="32"/>
  <c r="E5" i="32"/>
  <c r="I5" i="32"/>
  <c r="M5" i="32"/>
  <c r="G6" i="32"/>
  <c r="K6" i="32"/>
  <c r="O6" i="32"/>
  <c r="E7" i="32"/>
  <c r="I7" i="32"/>
  <c r="M7" i="32"/>
  <c r="G8" i="32"/>
  <c r="K8" i="32"/>
  <c r="O8" i="32"/>
  <c r="I9" i="32"/>
  <c r="M9" i="32"/>
  <c r="G10" i="32"/>
  <c r="K10" i="32"/>
  <c r="O10" i="32"/>
  <c r="M11" i="32"/>
  <c r="G12" i="32"/>
  <c r="K12" i="32"/>
  <c r="O12" i="32"/>
  <c r="G14" i="32"/>
  <c r="K14" i="32"/>
  <c r="O14" i="32"/>
  <c r="G16" i="32"/>
  <c r="K16" i="32"/>
  <c r="O16" i="32"/>
  <c r="G18" i="32"/>
  <c r="K18" i="32"/>
  <c r="O18" i="32"/>
  <c r="G3" i="31"/>
  <c r="K3" i="31"/>
  <c r="O3" i="31"/>
  <c r="S3" i="31"/>
  <c r="W3" i="31"/>
  <c r="E4" i="31"/>
  <c r="I4" i="31"/>
  <c r="M4" i="31"/>
  <c r="Q4" i="31"/>
  <c r="AA4" i="31"/>
  <c r="Y4" i="31"/>
  <c r="G4" i="31"/>
  <c r="K4" i="31"/>
  <c r="O4" i="31"/>
  <c r="S4" i="31"/>
  <c r="W4" i="31"/>
  <c r="G5" i="31"/>
  <c r="K5" i="31"/>
  <c r="O5" i="31"/>
  <c r="S5" i="31"/>
  <c r="W5" i="31"/>
  <c r="AA5" i="31"/>
  <c r="E6" i="31"/>
  <c r="I6" i="31"/>
  <c r="M6" i="31"/>
  <c r="Q6" i="31"/>
  <c r="U6" i="31"/>
  <c r="Y6" i="31"/>
  <c r="G7" i="31"/>
  <c r="K7" i="31"/>
  <c r="O7" i="31"/>
  <c r="S7" i="31"/>
  <c r="W7" i="31"/>
  <c r="AA7" i="31"/>
  <c r="E8" i="31"/>
  <c r="I8" i="31"/>
  <c r="M8" i="31"/>
  <c r="Q8" i="31"/>
  <c r="U8" i="31"/>
  <c r="Y8" i="31"/>
  <c r="G9" i="31"/>
  <c r="K9" i="31"/>
  <c r="O9" i="31"/>
  <c r="S9" i="31"/>
  <c r="W9" i="31"/>
  <c r="AA9" i="31"/>
  <c r="E10" i="31"/>
  <c r="I10" i="31"/>
  <c r="M10" i="31"/>
  <c r="Q10" i="31"/>
  <c r="U10" i="31"/>
  <c r="Y10" i="31"/>
  <c r="G11" i="31"/>
  <c r="K11" i="31"/>
  <c r="O11" i="31"/>
  <c r="S11" i="31"/>
  <c r="W11" i="31"/>
  <c r="AA11" i="31"/>
  <c r="E12" i="31"/>
  <c r="I12" i="31"/>
  <c r="M12" i="31"/>
  <c r="Q12" i="31"/>
  <c r="U12" i="31"/>
  <c r="Y12" i="31"/>
  <c r="G13" i="31"/>
  <c r="K13" i="31"/>
  <c r="O13" i="31"/>
  <c r="S13" i="31"/>
  <c r="W13" i="31"/>
  <c r="AA13" i="31"/>
  <c r="E14" i="31"/>
  <c r="I14" i="31"/>
  <c r="M14" i="31"/>
  <c r="Q14" i="31"/>
  <c r="U14" i="31"/>
  <c r="Y14" i="31"/>
  <c r="G15" i="31"/>
  <c r="K15" i="31"/>
  <c r="O15" i="31"/>
  <c r="S15" i="31"/>
  <c r="W15" i="31"/>
  <c r="AA15" i="31"/>
  <c r="E16" i="31"/>
  <c r="I16" i="31"/>
  <c r="M16" i="31"/>
  <c r="Q16" i="31"/>
  <c r="U16" i="31"/>
  <c r="Y16" i="31"/>
  <c r="G17" i="31"/>
  <c r="K17" i="31"/>
  <c r="O17" i="31"/>
  <c r="S17" i="31"/>
  <c r="W17" i="31"/>
  <c r="E18" i="31"/>
  <c r="I18" i="31"/>
  <c r="M18" i="31"/>
  <c r="Q18" i="31"/>
  <c r="U18" i="31"/>
  <c r="Y18" i="31"/>
  <c r="I5" i="31"/>
  <c r="M5" i="31"/>
  <c r="Q5" i="31"/>
  <c r="U5" i="31"/>
  <c r="G6" i="31"/>
  <c r="K6" i="31"/>
  <c r="O6" i="31"/>
  <c r="S6" i="31"/>
  <c r="W6" i="31"/>
  <c r="E7" i="31"/>
  <c r="I7" i="31"/>
  <c r="M7" i="31"/>
  <c r="Q7" i="31"/>
  <c r="U7" i="31"/>
  <c r="G8" i="31"/>
  <c r="K8" i="31"/>
  <c r="O8" i="31"/>
  <c r="S8" i="31"/>
  <c r="W8" i="31"/>
  <c r="E9" i="31"/>
  <c r="I9" i="31"/>
  <c r="M9" i="31"/>
  <c r="Q9" i="31"/>
  <c r="U9" i="31"/>
  <c r="G10" i="31"/>
  <c r="K10" i="31"/>
  <c r="O10" i="31"/>
  <c r="S10" i="31"/>
  <c r="W10" i="31"/>
  <c r="E11" i="31"/>
  <c r="I11" i="31"/>
  <c r="M11" i="31"/>
  <c r="Q11" i="31"/>
  <c r="U11" i="31"/>
  <c r="G12" i="31"/>
  <c r="K12" i="31"/>
  <c r="O12" i="31"/>
  <c r="S12" i="31"/>
  <c r="W12" i="31"/>
  <c r="E13" i="31"/>
  <c r="I13" i="31"/>
  <c r="M13" i="31"/>
  <c r="Q13" i="31"/>
  <c r="U13" i="31"/>
  <c r="G14" i="31"/>
  <c r="K14" i="31"/>
  <c r="O14" i="31"/>
  <c r="S14" i="31"/>
  <c r="W14" i="31"/>
  <c r="Q15" i="31"/>
  <c r="U15" i="31"/>
  <c r="G16" i="31"/>
  <c r="K16" i="31"/>
  <c r="O16" i="31"/>
  <c r="S16" i="31"/>
  <c r="W16" i="31"/>
  <c r="G18" i="31"/>
  <c r="K18" i="31"/>
  <c r="O18" i="31"/>
  <c r="S18" i="31"/>
  <c r="W18" i="31"/>
  <c r="G3" i="30"/>
  <c r="K3" i="30"/>
  <c r="O3" i="30"/>
  <c r="S3" i="30"/>
  <c r="W3" i="30"/>
  <c r="AA3" i="30"/>
  <c r="E4" i="30"/>
  <c r="I4" i="30"/>
  <c r="M4" i="30"/>
  <c r="E3" i="30"/>
  <c r="I3" i="30"/>
  <c r="M3" i="30"/>
  <c r="Q3" i="30"/>
  <c r="U3" i="30"/>
  <c r="AA4" i="30"/>
  <c r="W4" i="30"/>
  <c r="Y4" i="30"/>
  <c r="U4" i="30"/>
  <c r="G4" i="30"/>
  <c r="K4" i="30"/>
  <c r="O4" i="30"/>
  <c r="S4" i="30"/>
  <c r="G5" i="30"/>
  <c r="K5" i="30"/>
  <c r="O5" i="30"/>
  <c r="S5" i="30"/>
  <c r="W5" i="30"/>
  <c r="AA5" i="30"/>
  <c r="E6" i="30"/>
  <c r="I6" i="30"/>
  <c r="M6" i="30"/>
  <c r="Q6" i="30"/>
  <c r="U6" i="30"/>
  <c r="Y6" i="30"/>
  <c r="G7" i="30"/>
  <c r="K7" i="30"/>
  <c r="O7" i="30"/>
  <c r="S7" i="30"/>
  <c r="W7" i="30"/>
  <c r="AA7" i="30"/>
  <c r="E8" i="30"/>
  <c r="I8" i="30"/>
  <c r="M8" i="30"/>
  <c r="Q8" i="30"/>
  <c r="U8" i="30"/>
  <c r="Y8" i="30"/>
  <c r="G9" i="30"/>
  <c r="K9" i="30"/>
  <c r="O9" i="30"/>
  <c r="S9" i="30"/>
  <c r="W9" i="30"/>
  <c r="AA9" i="30"/>
  <c r="I10" i="30"/>
  <c r="M10" i="30"/>
  <c r="Q10" i="30"/>
  <c r="U10" i="30"/>
  <c r="Y10" i="30"/>
  <c r="G11" i="30"/>
  <c r="K11" i="30"/>
  <c r="O11" i="30"/>
  <c r="S11" i="30"/>
  <c r="W11" i="30"/>
  <c r="AA11" i="30"/>
  <c r="E12" i="30"/>
  <c r="I12" i="30"/>
  <c r="M12" i="30"/>
  <c r="Q12" i="30"/>
  <c r="U12" i="30"/>
  <c r="Y12" i="30"/>
  <c r="G13" i="30"/>
  <c r="K13" i="30"/>
  <c r="O13" i="30"/>
  <c r="S13" i="30"/>
  <c r="W13" i="30"/>
  <c r="AA13" i="30"/>
  <c r="E14" i="30"/>
  <c r="I14" i="30"/>
  <c r="M14" i="30"/>
  <c r="Q14" i="30"/>
  <c r="U14" i="30"/>
  <c r="Y14" i="30"/>
  <c r="G15" i="30"/>
  <c r="K15" i="30"/>
  <c r="O15" i="30"/>
  <c r="S15" i="30"/>
  <c r="W15" i="30"/>
  <c r="E16" i="30"/>
  <c r="I16" i="30"/>
  <c r="M16" i="30"/>
  <c r="Q16" i="30"/>
  <c r="U16" i="30"/>
  <c r="Y16" i="30"/>
  <c r="G17" i="30"/>
  <c r="K17" i="30"/>
  <c r="O17" i="30"/>
  <c r="S17" i="30"/>
  <c r="W17" i="30"/>
  <c r="E18" i="30"/>
  <c r="I18" i="30"/>
  <c r="M18" i="30"/>
  <c r="Q18" i="30"/>
  <c r="U18" i="30"/>
  <c r="Y18" i="30"/>
  <c r="E5" i="30"/>
  <c r="I5" i="30"/>
  <c r="M5" i="30"/>
  <c r="Q5" i="30"/>
  <c r="U5" i="30"/>
  <c r="G6" i="30"/>
  <c r="K6" i="30"/>
  <c r="O6" i="30"/>
  <c r="S6" i="30"/>
  <c r="W6" i="30"/>
  <c r="E7" i="30"/>
  <c r="I7" i="30"/>
  <c r="M7" i="30"/>
  <c r="Q7" i="30"/>
  <c r="U7" i="30"/>
  <c r="G8" i="30"/>
  <c r="K8" i="30"/>
  <c r="O8" i="30"/>
  <c r="S8" i="30"/>
  <c r="W8" i="30"/>
  <c r="E9" i="30"/>
  <c r="I9" i="30"/>
  <c r="M9" i="30"/>
  <c r="Q9" i="30"/>
  <c r="U9" i="30"/>
  <c r="G10" i="30"/>
  <c r="K10" i="30"/>
  <c r="O10" i="30"/>
  <c r="S10" i="30"/>
  <c r="W10" i="30"/>
  <c r="I11" i="30"/>
  <c r="M11" i="30"/>
  <c r="Q11" i="30"/>
  <c r="U11" i="30"/>
  <c r="G12" i="30"/>
  <c r="K12" i="30"/>
  <c r="O12" i="30"/>
  <c r="S12" i="30"/>
  <c r="W12" i="30"/>
  <c r="U13" i="30"/>
  <c r="G14" i="30"/>
  <c r="K14" i="30"/>
  <c r="O14" i="30"/>
  <c r="S14" i="30"/>
  <c r="W14" i="30"/>
  <c r="G16" i="30"/>
  <c r="K16" i="30"/>
  <c r="O16" i="30"/>
  <c r="S16" i="30"/>
  <c r="W16" i="30"/>
  <c r="G18" i="30"/>
  <c r="K18" i="30"/>
  <c r="O18" i="30"/>
  <c r="S18" i="30"/>
  <c r="W18" i="30"/>
  <c r="G3" i="29"/>
  <c r="K3" i="29"/>
  <c r="O3" i="29"/>
  <c r="S3" i="29"/>
  <c r="W3" i="29"/>
  <c r="AA3" i="29"/>
  <c r="I4" i="29"/>
  <c r="M4" i="29"/>
  <c r="Q4" i="29"/>
  <c r="E3" i="29"/>
  <c r="I3" i="29"/>
  <c r="M3" i="29"/>
  <c r="Q3" i="29"/>
  <c r="U3" i="29"/>
  <c r="AA4" i="29"/>
  <c r="W4" i="29"/>
  <c r="Y4" i="29"/>
  <c r="G4" i="29"/>
  <c r="K4" i="29"/>
  <c r="O4" i="29"/>
  <c r="S4" i="29"/>
  <c r="G5" i="29"/>
  <c r="K5" i="29"/>
  <c r="O5" i="29"/>
  <c r="S5" i="29"/>
  <c r="W5" i="29"/>
  <c r="AA5" i="29"/>
  <c r="E6" i="29"/>
  <c r="I6" i="29"/>
  <c r="M6" i="29"/>
  <c r="Q6" i="29"/>
  <c r="U6" i="29"/>
  <c r="Y6" i="29"/>
  <c r="G7" i="29"/>
  <c r="K7" i="29"/>
  <c r="O7" i="29"/>
  <c r="S7" i="29"/>
  <c r="W7" i="29"/>
  <c r="AA7" i="29"/>
  <c r="E8" i="29"/>
  <c r="I8" i="29"/>
  <c r="M8" i="29"/>
  <c r="Q8" i="29"/>
  <c r="U8" i="29"/>
  <c r="Y8" i="29"/>
  <c r="G9" i="29"/>
  <c r="K9" i="29"/>
  <c r="O9" i="29"/>
  <c r="S9" i="29"/>
  <c r="W9" i="29"/>
  <c r="AA9" i="29"/>
  <c r="E10" i="29"/>
  <c r="I10" i="29"/>
  <c r="M10" i="29"/>
  <c r="Q10" i="29"/>
  <c r="U10" i="29"/>
  <c r="Y10" i="29"/>
  <c r="G11" i="29"/>
  <c r="K11" i="29"/>
  <c r="O11" i="29"/>
  <c r="S11" i="29"/>
  <c r="W11" i="29"/>
  <c r="AA11" i="29"/>
  <c r="E12" i="29"/>
  <c r="I12" i="29"/>
  <c r="M12" i="29"/>
  <c r="Q12" i="29"/>
  <c r="U12" i="29"/>
  <c r="Y12" i="29"/>
  <c r="G13" i="29"/>
  <c r="K13" i="29"/>
  <c r="O13" i="29"/>
  <c r="S13" i="29"/>
  <c r="W13" i="29"/>
  <c r="AA13" i="29"/>
  <c r="E14" i="29"/>
  <c r="I14" i="29"/>
  <c r="M14" i="29"/>
  <c r="Q14" i="29"/>
  <c r="U14" i="29"/>
  <c r="Y14" i="29"/>
  <c r="G15" i="29"/>
  <c r="K15" i="29"/>
  <c r="O15" i="29"/>
  <c r="S15" i="29"/>
  <c r="W15" i="29"/>
  <c r="E16" i="29"/>
  <c r="I16" i="29"/>
  <c r="M16" i="29"/>
  <c r="Q16" i="29"/>
  <c r="U16" i="29"/>
  <c r="Y16" i="29"/>
  <c r="G17" i="29"/>
  <c r="K17" i="29"/>
  <c r="O17" i="29"/>
  <c r="S17" i="29"/>
  <c r="W17" i="29"/>
  <c r="E18" i="29"/>
  <c r="I18" i="29"/>
  <c r="M18" i="29"/>
  <c r="Q18" i="29"/>
  <c r="U18" i="29"/>
  <c r="Y18" i="29"/>
  <c r="E5" i="29"/>
  <c r="I5" i="29"/>
  <c r="M5" i="29"/>
  <c r="Q5" i="29"/>
  <c r="U5" i="29"/>
  <c r="G6" i="29"/>
  <c r="K6" i="29"/>
  <c r="O6" i="29"/>
  <c r="S6" i="29"/>
  <c r="W6" i="29"/>
  <c r="E7" i="29"/>
  <c r="I7" i="29"/>
  <c r="M7" i="29"/>
  <c r="Q7" i="29"/>
  <c r="U7" i="29"/>
  <c r="G8" i="29"/>
  <c r="K8" i="29"/>
  <c r="O8" i="29"/>
  <c r="S8" i="29"/>
  <c r="W8" i="29"/>
  <c r="E9" i="29"/>
  <c r="I9" i="29"/>
  <c r="M9" i="29"/>
  <c r="Q9" i="29"/>
  <c r="U9" i="29"/>
  <c r="G10" i="29"/>
  <c r="K10" i="29"/>
  <c r="O10" i="29"/>
  <c r="S10" i="29"/>
  <c r="W10" i="29"/>
  <c r="E11" i="29"/>
  <c r="I11" i="29"/>
  <c r="M11" i="29"/>
  <c r="Q11" i="29"/>
  <c r="U11" i="29"/>
  <c r="G12" i="29"/>
  <c r="K12" i="29"/>
  <c r="O12" i="29"/>
  <c r="S12" i="29"/>
  <c r="W12" i="29"/>
  <c r="I13" i="29"/>
  <c r="M13" i="29"/>
  <c r="Q13" i="29"/>
  <c r="U13" i="29"/>
  <c r="G14" i="29"/>
  <c r="K14" i="29"/>
  <c r="O14" i="29"/>
  <c r="S14" i="29"/>
  <c r="W14" i="29"/>
  <c r="G16" i="29"/>
  <c r="K16" i="29"/>
  <c r="O16" i="29"/>
  <c r="S16" i="29"/>
  <c r="W16" i="29"/>
  <c r="G18" i="29"/>
  <c r="K18" i="29"/>
  <c r="O18" i="29"/>
  <c r="S18" i="29"/>
  <c r="W18" i="29"/>
  <c r="G4" i="28"/>
  <c r="K4" i="28"/>
  <c r="O4" i="28"/>
  <c r="S4" i="28"/>
  <c r="W4" i="28"/>
  <c r="G3" i="28"/>
  <c r="K3" i="28"/>
  <c r="O3" i="28"/>
  <c r="S3" i="28"/>
  <c r="W3" i="28"/>
  <c r="E4" i="28"/>
  <c r="I4" i="28"/>
  <c r="M4" i="28"/>
  <c r="Q4" i="28"/>
  <c r="U4" i="28"/>
  <c r="AA4" i="28"/>
  <c r="G5" i="28"/>
  <c r="K5" i="28"/>
  <c r="O5" i="28"/>
  <c r="S5" i="28"/>
  <c r="W5" i="28"/>
  <c r="E6" i="28"/>
  <c r="I6" i="28"/>
  <c r="M6" i="28"/>
  <c r="Q6" i="28"/>
  <c r="U6" i="28"/>
  <c r="Y6" i="28"/>
  <c r="G7" i="28"/>
  <c r="K7" i="28"/>
  <c r="O7" i="28"/>
  <c r="S7" i="28"/>
  <c r="W7" i="28"/>
  <c r="E8" i="28"/>
  <c r="I8" i="28"/>
  <c r="M8" i="28"/>
  <c r="Q8" i="28"/>
  <c r="U8" i="28"/>
  <c r="Y8" i="28"/>
  <c r="G9" i="28"/>
  <c r="K9" i="28"/>
  <c r="O9" i="28"/>
  <c r="S9" i="28"/>
  <c r="W9" i="28"/>
  <c r="E10" i="28"/>
  <c r="I10" i="28"/>
  <c r="M10" i="28"/>
  <c r="Q10" i="28"/>
  <c r="U10" i="28"/>
  <c r="Y10" i="28"/>
  <c r="G11" i="28"/>
  <c r="K11" i="28"/>
  <c r="O11" i="28"/>
  <c r="S11" i="28"/>
  <c r="W11" i="28"/>
  <c r="E12" i="28"/>
  <c r="I12" i="28"/>
  <c r="M12" i="28"/>
  <c r="Q12" i="28"/>
  <c r="U12" i="28"/>
  <c r="Y12" i="28"/>
  <c r="G13" i="28"/>
  <c r="K13" i="28"/>
  <c r="O13" i="28"/>
  <c r="S13" i="28"/>
  <c r="W13" i="28"/>
  <c r="E14" i="28"/>
  <c r="I14" i="28"/>
  <c r="M14" i="28"/>
  <c r="Q14" i="28"/>
  <c r="U14" i="28"/>
  <c r="Y14" i="28"/>
  <c r="G15" i="28"/>
  <c r="K15" i="28"/>
  <c r="O15" i="28"/>
  <c r="S15" i="28"/>
  <c r="W15" i="28"/>
  <c r="E16" i="28"/>
  <c r="I16" i="28"/>
  <c r="M16" i="28"/>
  <c r="Q16" i="28"/>
  <c r="U16" i="28"/>
  <c r="Y16" i="28"/>
  <c r="G17" i="28"/>
  <c r="K17" i="28"/>
  <c r="O17" i="28"/>
  <c r="S17" i="28"/>
  <c r="W17" i="28"/>
  <c r="E18" i="28"/>
  <c r="I18" i="28"/>
  <c r="M18" i="28"/>
  <c r="Q18" i="28"/>
  <c r="U18" i="28"/>
  <c r="Y18" i="28"/>
  <c r="G6" i="28"/>
  <c r="K6" i="28"/>
  <c r="O6" i="28"/>
  <c r="S6" i="28"/>
  <c r="W6" i="28"/>
  <c r="G8" i="28"/>
  <c r="K8" i="28"/>
  <c r="O8" i="28"/>
  <c r="S8" i="28"/>
  <c r="W8" i="28"/>
  <c r="G10" i="28"/>
  <c r="K10" i="28"/>
  <c r="O10" i="28"/>
  <c r="S10" i="28"/>
  <c r="W10" i="28"/>
  <c r="G12" i="28"/>
  <c r="K12" i="28"/>
  <c r="O12" i="28"/>
  <c r="S12" i="28"/>
  <c r="W12" i="28"/>
  <c r="G14" i="28"/>
  <c r="K14" i="28"/>
  <c r="O14" i="28"/>
  <c r="S14" i="28"/>
  <c r="W14" i="28"/>
  <c r="G16" i="28"/>
  <c r="K16" i="28"/>
  <c r="O16" i="28"/>
  <c r="S16" i="28"/>
  <c r="W16" i="28"/>
  <c r="G18" i="28"/>
  <c r="K18" i="28"/>
  <c r="O18" i="28"/>
  <c r="S18" i="28"/>
  <c r="W18" i="28"/>
  <c r="U3" i="27"/>
  <c r="Q3" i="27"/>
  <c r="M3" i="27"/>
  <c r="I3" i="27"/>
  <c r="E3" i="27"/>
  <c r="K3" i="27"/>
  <c r="S3" i="27"/>
  <c r="U5" i="27"/>
  <c r="Q5" i="27"/>
  <c r="M5" i="27"/>
  <c r="I5" i="27"/>
  <c r="E5" i="27"/>
  <c r="K5" i="27"/>
  <c r="S5" i="27"/>
  <c r="U7" i="27"/>
  <c r="Q7" i="27"/>
  <c r="M7" i="27"/>
  <c r="I7" i="27"/>
  <c r="E7" i="27"/>
  <c r="K7" i="27"/>
  <c r="S7" i="27"/>
  <c r="U9" i="27"/>
  <c r="Q9" i="27"/>
  <c r="M9" i="27"/>
  <c r="I9" i="27"/>
  <c r="E9" i="27"/>
  <c r="K9" i="27"/>
  <c r="S9" i="27"/>
  <c r="U11" i="27"/>
  <c r="Q11" i="27"/>
  <c r="M11" i="27"/>
  <c r="I11" i="27"/>
  <c r="E11" i="27"/>
  <c r="K11" i="27"/>
  <c r="S11" i="27"/>
  <c r="U13" i="27"/>
  <c r="Q13" i="27"/>
  <c r="M13" i="27"/>
  <c r="I13" i="27"/>
  <c r="E13" i="27"/>
  <c r="K13" i="27"/>
  <c r="S13" i="27"/>
  <c r="U15" i="27"/>
  <c r="Q15" i="27"/>
  <c r="M15" i="27"/>
  <c r="I15" i="27"/>
  <c r="E15" i="27"/>
  <c r="K15" i="27"/>
  <c r="S15" i="27"/>
  <c r="U17" i="27"/>
  <c r="Q17" i="27"/>
  <c r="M17" i="27"/>
  <c r="I17" i="27"/>
  <c r="E17" i="27"/>
  <c r="W17" i="27"/>
  <c r="S17" i="27"/>
  <c r="O17" i="27"/>
  <c r="K17" i="27"/>
  <c r="G17" i="27"/>
  <c r="G4" i="27"/>
  <c r="K4" i="27"/>
  <c r="O4" i="27"/>
  <c r="S4" i="27"/>
  <c r="G6" i="27"/>
  <c r="K6" i="27"/>
  <c r="O6" i="27"/>
  <c r="S6" i="27"/>
  <c r="G8" i="27"/>
  <c r="K8" i="27"/>
  <c r="O8" i="27"/>
  <c r="S8" i="27"/>
  <c r="G10" i="27"/>
  <c r="K10" i="27"/>
  <c r="O10" i="27"/>
  <c r="S10" i="27"/>
  <c r="G12" i="27"/>
  <c r="K12" i="27"/>
  <c r="O12" i="27"/>
  <c r="S12" i="27"/>
  <c r="G14" i="27"/>
  <c r="K14" i="27"/>
  <c r="O14" i="27"/>
  <c r="S14" i="27"/>
  <c r="G16" i="27"/>
  <c r="K16" i="27"/>
  <c r="O16" i="27"/>
  <c r="S16" i="27"/>
  <c r="G18" i="27"/>
  <c r="K18" i="27"/>
  <c r="O18" i="27"/>
  <c r="S18" i="27"/>
  <c r="S4" i="36" l="1"/>
  <c r="K4" i="38"/>
  <c r="E4" i="36"/>
  <c r="D4" i="38"/>
  <c r="S5" i="36"/>
  <c r="K5" i="38"/>
  <c r="K5" i="36"/>
  <c r="G5" i="38"/>
  <c r="Q6" i="36"/>
  <c r="J6" i="38"/>
  <c r="I6" i="36"/>
  <c r="F6" i="38"/>
  <c r="W6" i="36"/>
  <c r="M6" i="38"/>
  <c r="O6" i="36"/>
  <c r="I6" i="38"/>
  <c r="G6" i="36"/>
  <c r="E6" i="38"/>
  <c r="Q7" i="36"/>
  <c r="J7" i="38"/>
  <c r="I7" i="36"/>
  <c r="F7" i="38"/>
  <c r="W7" i="36"/>
  <c r="M7" i="38"/>
  <c r="O7" i="36"/>
  <c r="I7" i="38"/>
  <c r="G7" i="36"/>
  <c r="E7" i="38"/>
  <c r="W9" i="36"/>
  <c r="M9" i="38"/>
  <c r="O9" i="36"/>
  <c r="I9" i="38"/>
  <c r="G9" i="36"/>
  <c r="E9" i="38"/>
  <c r="Y10" i="36"/>
  <c r="N10" i="38"/>
  <c r="Q10" i="36"/>
  <c r="J10" i="38"/>
  <c r="W10" i="36"/>
  <c r="M10" i="38"/>
  <c r="Y11" i="36"/>
  <c r="N11" i="38"/>
  <c r="Q11" i="36"/>
  <c r="J11" i="38"/>
  <c r="I11" i="36"/>
  <c r="F11" i="38"/>
  <c r="AA11" i="36"/>
  <c r="O11" i="38"/>
  <c r="S11" i="36"/>
  <c r="K11" i="38"/>
  <c r="K11" i="36"/>
  <c r="G11" i="38"/>
  <c r="U12" i="36"/>
  <c r="L12" i="38"/>
  <c r="M12" i="36"/>
  <c r="H12" i="38"/>
  <c r="AA12" i="36"/>
  <c r="O12" i="38"/>
  <c r="S12" i="36"/>
  <c r="K12" i="38"/>
  <c r="K12" i="36"/>
  <c r="G12" i="38"/>
  <c r="U9" i="36"/>
  <c r="L9" i="38"/>
  <c r="M5" i="36"/>
  <c r="H5" i="38"/>
  <c r="Q9" i="36"/>
  <c r="J9" i="38"/>
  <c r="Q5" i="36"/>
  <c r="J5" i="38"/>
  <c r="U4" i="36"/>
  <c r="L4" i="38"/>
  <c r="G4" i="36"/>
  <c r="E4" i="38"/>
  <c r="Q4" i="36"/>
  <c r="J4" i="38"/>
  <c r="Y4" i="36"/>
  <c r="N4" i="38"/>
  <c r="W4" i="36"/>
  <c r="M4" i="38"/>
  <c r="Q3" i="36"/>
  <c r="J3" i="38"/>
  <c r="O3" i="36"/>
  <c r="I3" i="38"/>
  <c r="G3" i="36"/>
  <c r="E3" i="38"/>
  <c r="W3" i="36"/>
  <c r="M3" i="38"/>
  <c r="AA3" i="36"/>
  <c r="O3" i="38"/>
  <c r="E9" i="36"/>
  <c r="D9" i="38"/>
  <c r="O4" i="36"/>
  <c r="I4" i="38"/>
  <c r="K4" i="36"/>
  <c r="G4" i="38"/>
  <c r="I4" i="36"/>
  <c r="F4" i="38"/>
  <c r="W5" i="36"/>
  <c r="M5" i="38"/>
  <c r="O5" i="36"/>
  <c r="I5" i="38"/>
  <c r="G5" i="36"/>
  <c r="E5" i="38"/>
  <c r="U6" i="36"/>
  <c r="L6" i="38"/>
  <c r="M6" i="36"/>
  <c r="H6" i="38"/>
  <c r="E6" i="36"/>
  <c r="D6" i="38"/>
  <c r="AA6" i="36"/>
  <c r="O6" i="38"/>
  <c r="S6" i="36"/>
  <c r="K6" i="38"/>
  <c r="K6" i="36"/>
  <c r="G6" i="38"/>
  <c r="U7" i="36"/>
  <c r="L7" i="38"/>
  <c r="M7" i="36"/>
  <c r="H7" i="38"/>
  <c r="E7" i="36"/>
  <c r="D7" i="38"/>
  <c r="AA7" i="36"/>
  <c r="O7" i="38"/>
  <c r="S7" i="36"/>
  <c r="K7" i="38"/>
  <c r="K7" i="36"/>
  <c r="G7" i="38"/>
  <c r="S9" i="36"/>
  <c r="K9" i="38"/>
  <c r="K9" i="36"/>
  <c r="G9" i="38"/>
  <c r="U10" i="36"/>
  <c r="L10" i="38"/>
  <c r="AA10" i="36"/>
  <c r="O10" i="38"/>
  <c r="S10" i="36"/>
  <c r="K10" i="38"/>
  <c r="U11" i="36"/>
  <c r="L11" i="38"/>
  <c r="M11" i="36"/>
  <c r="H11" i="38"/>
  <c r="W11" i="36"/>
  <c r="M11" i="38"/>
  <c r="O11" i="36"/>
  <c r="I11" i="38"/>
  <c r="Q12" i="36"/>
  <c r="J12" i="38"/>
  <c r="I12" i="36"/>
  <c r="F12" i="38"/>
  <c r="W12" i="36"/>
  <c r="M12" i="38"/>
  <c r="O12" i="36"/>
  <c r="I12" i="38"/>
  <c r="M9" i="36"/>
  <c r="H9" i="38"/>
  <c r="U5" i="36"/>
  <c r="L5" i="38"/>
  <c r="E5" i="36"/>
  <c r="D5" i="38"/>
  <c r="Y9" i="36"/>
  <c r="N9" i="38"/>
  <c r="I9" i="36"/>
  <c r="F9" i="38"/>
  <c r="Y5" i="36"/>
  <c r="N5" i="38"/>
  <c r="I5" i="36"/>
  <c r="F5" i="38"/>
  <c r="M4" i="36"/>
  <c r="H4" i="38"/>
  <c r="AA4" i="36"/>
  <c r="O4" i="38"/>
  <c r="K3" i="36"/>
  <c r="G3" i="38"/>
  <c r="I3" i="36"/>
  <c r="F3" i="38"/>
  <c r="M3" i="36"/>
  <c r="H3" i="38"/>
  <c r="E3" i="36"/>
  <c r="D3" i="38"/>
  <c r="S3" i="36"/>
  <c r="K3" i="38"/>
  <c r="U3" i="36"/>
  <c r="L3" i="38"/>
  <c r="Y3" i="36"/>
  <c r="N3" i="38"/>
</calcChain>
</file>

<file path=xl/sharedStrings.xml><?xml version="1.0" encoding="utf-8"?>
<sst xmlns="http://schemas.openxmlformats.org/spreadsheetml/2006/main" count="577" uniqueCount="42">
  <si>
    <t>Symbol</t>
  </si>
  <si>
    <t>GBPUSD</t>
  </si>
  <si>
    <t>EURUSD</t>
  </si>
  <si>
    <t>AUDUSD</t>
  </si>
  <si>
    <t>NZDUSD</t>
  </si>
  <si>
    <t>USDCAD</t>
  </si>
  <si>
    <t>USDJPY</t>
  </si>
  <si>
    <t>#</t>
  </si>
  <si>
    <t>H1</t>
  </si>
  <si>
    <t>H4</t>
  </si>
  <si>
    <t>D1</t>
  </si>
  <si>
    <t>W1</t>
  </si>
  <si>
    <t>Bid</t>
  </si>
  <si>
    <t>M1</t>
  </si>
  <si>
    <t>Buy</t>
  </si>
  <si>
    <t>Sel</t>
  </si>
  <si>
    <t>M15</t>
  </si>
  <si>
    <t>SD Level Sell</t>
  </si>
  <si>
    <t>SD Level Buy</t>
  </si>
  <si>
    <t>SD</t>
  </si>
  <si>
    <t>AUDJPY</t>
  </si>
  <si>
    <t>EURJPY</t>
  </si>
  <si>
    <t>GBPJPY</t>
  </si>
  <si>
    <t>EURAUD</t>
  </si>
  <si>
    <t>EURCAD</t>
  </si>
  <si>
    <t>EURGBP</t>
  </si>
  <si>
    <t>GBPAUD</t>
  </si>
  <si>
    <t>GBPCAD</t>
  </si>
  <si>
    <t>GBPNZD</t>
  </si>
  <si>
    <t>EURNZD</t>
  </si>
  <si>
    <t xml:space="preserve">FTB </t>
  </si>
  <si>
    <t>QMC</t>
  </si>
  <si>
    <t>QMR</t>
  </si>
  <si>
    <t>NOSE</t>
  </si>
  <si>
    <t>DRT</t>
  </si>
  <si>
    <t>FB</t>
  </si>
  <si>
    <t>SR</t>
  </si>
  <si>
    <t>FTB</t>
  </si>
  <si>
    <t>M30/H1</t>
  </si>
  <si>
    <t>-</t>
  </si>
  <si>
    <t>123-50%</t>
  </si>
  <si>
    <t>123-75%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</si>
</sst>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000"/>
  </numFmts>
  <fonts count="14"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2"/>
      <name val="Arial Cyr"/>
    </font>
    <font>
      <b/>
      <sz val="20"/>
      <color theme="0" tint="-0.14999847407452621"/>
      <name val="Arial Cyr"/>
    </font>
    <font>
      <b/>
      <sz val="9"/>
      <color theme="0" tint="-0.14999847407452621"/>
      <name val="Arial Cyr"/>
    </font>
    <font>
      <b/>
      <sz val="10"/>
      <color theme="0" tint="-0.14999847407452621"/>
      <name val="Arial Cyr"/>
    </font>
    <font>
      <sz val="10"/>
      <color theme="0" tint="-0.14999847407452621"/>
      <name val="Arial"/>
      <family val="2"/>
    </font>
    <font>
      <b/>
      <sz val="10"/>
      <color theme="0" tint="-0.14999847407452621"/>
      <name val="Arial"/>
      <family val="2"/>
    </font>
    <font>
      <b/>
      <sz val="12"/>
      <color theme="0" tint="-0.14999847407452621"/>
      <name val="Arial"/>
      <family val="2"/>
    </font>
    <font>
      <b/>
      <sz val="12"/>
      <color theme="5" tint="0.39997558519241921"/>
      <name val="Arial"/>
      <family val="2"/>
    </font>
    <font>
      <b/>
      <sz val="12"/>
      <color theme="5" tint="0.39997558519241921"/>
      <name val="Arial Cyr"/>
    </font>
    <font>
      <b/>
      <i/>
      <sz val="14"/>
      <color rgb="FFC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theme="3" tint="0.39991454817346722"/>
      </left>
      <right style="thin">
        <color indexed="64"/>
      </right>
      <top/>
      <bottom style="thin">
        <color indexed="64"/>
      </bottom>
      <diagonal/>
    </border>
    <border>
      <left style="medium">
        <color theme="3" tint="0.3998840296639912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theme="3" tint="0.39988402966399123"/>
      </right>
      <top/>
      <bottom style="thin">
        <color indexed="64"/>
      </bottom>
      <diagonal/>
    </border>
    <border>
      <left style="thin">
        <color indexed="64"/>
      </left>
      <right style="medium">
        <color theme="3" tint="0.39985351115451523"/>
      </right>
      <top/>
      <bottom style="thin">
        <color indexed="64"/>
      </bottom>
      <diagonal/>
    </border>
    <border>
      <left style="medium">
        <color theme="3" tint="0.3998535111545152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theme="3" tint="0.39982299264503923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theme="3" tint="0.39991454817346722"/>
      </left>
      <right style="thin">
        <color indexed="64"/>
      </right>
      <top/>
      <bottom/>
      <diagonal/>
    </border>
    <border>
      <left style="medium">
        <color theme="3" tint="0.39988402966399123"/>
      </left>
      <right style="thin">
        <color indexed="64"/>
      </right>
      <top/>
      <bottom/>
      <diagonal/>
    </border>
    <border>
      <left style="thin">
        <color indexed="64"/>
      </left>
      <right style="medium">
        <color theme="3" tint="0.39988402966399123"/>
      </right>
      <top/>
      <bottom/>
      <diagonal/>
    </border>
    <border>
      <left style="thin">
        <color indexed="64"/>
      </left>
      <right style="medium">
        <color theme="3" tint="0.39985351115451523"/>
      </right>
      <top/>
      <bottom/>
      <diagonal/>
    </border>
    <border>
      <left style="medium">
        <color theme="3" tint="0.39985351115451523"/>
      </left>
      <right style="thin">
        <color indexed="64"/>
      </right>
      <top/>
      <bottom/>
      <diagonal/>
    </border>
    <border>
      <left style="thin">
        <color indexed="64"/>
      </left>
      <right style="medium">
        <color theme="3" tint="0.39982299264503923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theme="3" tint="0.59996337778862885"/>
      </bottom>
      <diagonal/>
    </border>
    <border>
      <left/>
      <right/>
      <top style="medium">
        <color indexed="64"/>
      </top>
      <bottom style="medium">
        <color theme="3" tint="0.59996337778862885"/>
      </bottom>
      <diagonal/>
    </border>
    <border>
      <left style="medium">
        <color theme="3" tint="0.39994506668294322"/>
      </left>
      <right/>
      <top/>
      <bottom style="medium">
        <color theme="3" tint="0.59996337778862885"/>
      </bottom>
      <diagonal/>
    </border>
    <border>
      <left/>
      <right/>
      <top/>
      <bottom style="medium">
        <color theme="3" tint="0.59996337778862885"/>
      </bottom>
      <diagonal/>
    </border>
    <border>
      <left style="medium">
        <color theme="3" tint="0.39991454817346722"/>
      </left>
      <right/>
      <top style="medium">
        <color indexed="64"/>
      </top>
      <bottom style="medium">
        <color theme="3" tint="0.59996337778862885"/>
      </bottom>
      <diagonal/>
    </border>
    <border>
      <left style="medium">
        <color theme="3" tint="0.39988402966399123"/>
      </left>
      <right/>
      <top style="medium">
        <color indexed="64"/>
      </top>
      <bottom style="medium">
        <color theme="3" tint="0.59996337778862885"/>
      </bottom>
      <diagonal/>
    </border>
    <border>
      <left/>
      <right style="medium">
        <color theme="3" tint="0.39988402966399123"/>
      </right>
      <top style="medium">
        <color indexed="64"/>
      </top>
      <bottom style="medium">
        <color theme="3" tint="0.59996337778862885"/>
      </bottom>
      <diagonal/>
    </border>
    <border>
      <left/>
      <right style="medium">
        <color theme="3" tint="0.39985351115451523"/>
      </right>
      <top style="medium">
        <color indexed="64"/>
      </top>
      <bottom style="medium">
        <color theme="3" tint="0.59996337778862885"/>
      </bottom>
      <diagonal/>
    </border>
    <border>
      <left style="medium">
        <color theme="3" tint="0.39985351115451523"/>
      </left>
      <right/>
      <top style="medium">
        <color indexed="64"/>
      </top>
      <bottom style="medium">
        <color theme="3" tint="0.59996337778862885"/>
      </bottom>
      <diagonal/>
    </border>
    <border>
      <left/>
      <right style="medium">
        <color theme="3" tint="0.39982299264503923"/>
      </right>
      <top style="medium">
        <color indexed="64"/>
      </top>
      <bottom style="medium">
        <color theme="3" tint="0.59996337778862885"/>
      </bottom>
      <diagonal/>
    </border>
    <border>
      <left style="medium">
        <color indexed="64"/>
      </left>
      <right style="thin">
        <color indexed="64"/>
      </right>
      <top style="medium">
        <color theme="3" tint="0.59996337778862885"/>
      </top>
      <bottom style="medium">
        <color theme="3" tint="0.59996337778862885"/>
      </bottom>
      <diagonal/>
    </border>
    <border>
      <left style="thin">
        <color indexed="64"/>
      </left>
      <right style="thin">
        <color indexed="64"/>
      </right>
      <top style="medium">
        <color theme="3" tint="0.59996337778862885"/>
      </top>
      <bottom style="medium">
        <color theme="3" tint="0.59996337778862885"/>
      </bottom>
      <diagonal/>
    </border>
    <border>
      <left style="thin">
        <color indexed="64"/>
      </left>
      <right/>
      <top style="medium">
        <color theme="3" tint="0.59996337778862885"/>
      </top>
      <bottom style="medium">
        <color theme="3" tint="0.59996337778862885"/>
      </bottom>
      <diagonal/>
    </border>
    <border>
      <left style="medium">
        <color theme="3" tint="0.39991454817346722"/>
      </left>
      <right style="thin">
        <color indexed="64"/>
      </right>
      <top style="medium">
        <color theme="3" tint="0.59996337778862885"/>
      </top>
      <bottom style="medium">
        <color theme="3" tint="0.59996337778862885"/>
      </bottom>
      <diagonal/>
    </border>
    <border>
      <left style="medium">
        <color theme="3" tint="0.39988402966399123"/>
      </left>
      <right style="thin">
        <color indexed="64"/>
      </right>
      <top style="medium">
        <color theme="3" tint="0.59996337778862885"/>
      </top>
      <bottom style="medium">
        <color theme="3" tint="0.59996337778862885"/>
      </bottom>
      <diagonal/>
    </border>
    <border>
      <left style="thin">
        <color indexed="64"/>
      </left>
      <right style="medium">
        <color theme="3" tint="0.39988402966399123"/>
      </right>
      <top style="medium">
        <color theme="3" tint="0.59996337778862885"/>
      </top>
      <bottom style="medium">
        <color theme="3" tint="0.59996337778862885"/>
      </bottom>
      <diagonal/>
    </border>
    <border>
      <left style="thin">
        <color indexed="64"/>
      </left>
      <right style="medium">
        <color theme="3" tint="0.39985351115451523"/>
      </right>
      <top style="medium">
        <color theme="3" tint="0.59996337778862885"/>
      </top>
      <bottom style="medium">
        <color theme="3" tint="0.59996337778862885"/>
      </bottom>
      <diagonal/>
    </border>
    <border>
      <left style="medium">
        <color theme="3" tint="0.39985351115451523"/>
      </left>
      <right style="thin">
        <color indexed="64"/>
      </right>
      <top style="medium">
        <color theme="3" tint="0.59996337778862885"/>
      </top>
      <bottom style="medium">
        <color theme="3" tint="0.59996337778862885"/>
      </bottom>
      <diagonal/>
    </border>
    <border>
      <left style="thin">
        <color indexed="64"/>
      </left>
      <right style="medium">
        <color theme="3" tint="0.39982299264503923"/>
      </right>
      <top style="medium">
        <color theme="3" tint="0.59996337778862885"/>
      </top>
      <bottom style="medium">
        <color theme="3" tint="0.59996337778862885"/>
      </bottom>
      <diagonal/>
    </border>
  </borders>
  <cellStyleXfs count="4">
    <xf numFmtId="0" fontId="0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</cellStyleXfs>
  <cellXfs count="68">
    <xf numFmtId="0" fontId="0" fillId="0" borderId="0" xfId="0"/>
    <xf numFmtId="0" fontId="0" fillId="3" borderId="0" xfId="0" applyFill="1"/>
    <xf numFmtId="0" fontId="0" fillId="3" borderId="3" xfId="0" applyFill="1" applyBorder="1"/>
    <xf numFmtId="0" fontId="8" fillId="3" borderId="2" xfId="0" applyFont="1" applyFill="1" applyBorder="1"/>
    <xf numFmtId="49" fontId="11" fillId="3" borderId="2" xfId="0" applyNumberFormat="1" applyFont="1" applyFill="1" applyBorder="1" applyAlignment="1">
      <alignment horizontal="left"/>
    </xf>
    <xf numFmtId="164" fontId="11" fillId="3" borderId="4" xfId="0" applyNumberFormat="1" applyFont="1" applyFill="1" applyBorder="1"/>
    <xf numFmtId="1" fontId="10" fillId="3" borderId="2" xfId="0" applyNumberFormat="1" applyFont="1" applyFill="1" applyBorder="1" applyAlignment="1">
      <alignment horizontal="center"/>
    </xf>
    <xf numFmtId="164" fontId="9" fillId="3" borderId="2" xfId="0" applyNumberFormat="1" applyFont="1" applyFill="1" applyBorder="1"/>
    <xf numFmtId="0" fontId="3" fillId="3" borderId="0" xfId="0" applyFont="1" applyFill="1"/>
    <xf numFmtId="0" fontId="0" fillId="3" borderId="0" xfId="0" applyFill="1" applyBorder="1"/>
    <xf numFmtId="0" fontId="0" fillId="3" borderId="2" xfId="0" applyFill="1" applyBorder="1"/>
    <xf numFmtId="0" fontId="0" fillId="3" borderId="1" xfId="0" applyFill="1" applyBorder="1"/>
    <xf numFmtId="164" fontId="9" fillId="3" borderId="5" xfId="0" applyNumberFormat="1" applyFont="1" applyFill="1" applyBorder="1"/>
    <xf numFmtId="1" fontId="10" fillId="3" borderId="4" xfId="0" applyNumberFormat="1" applyFont="1" applyFill="1" applyBorder="1" applyAlignment="1">
      <alignment horizontal="center"/>
    </xf>
    <xf numFmtId="164" fontId="9" fillId="3" borderId="6" xfId="0" applyNumberFormat="1" applyFont="1" applyFill="1" applyBorder="1"/>
    <xf numFmtId="1" fontId="10" fillId="3" borderId="7" xfId="0" applyNumberFormat="1" applyFont="1" applyFill="1" applyBorder="1" applyAlignment="1">
      <alignment horizontal="center"/>
    </xf>
    <xf numFmtId="1" fontId="10" fillId="3" borderId="8" xfId="0" applyNumberFormat="1" applyFont="1" applyFill="1" applyBorder="1" applyAlignment="1">
      <alignment horizontal="center"/>
    </xf>
    <xf numFmtId="164" fontId="9" fillId="3" borderId="9" xfId="0" applyNumberFormat="1" applyFont="1" applyFill="1" applyBorder="1"/>
    <xf numFmtId="1" fontId="10" fillId="3" borderId="10" xfId="0" applyNumberFormat="1" applyFont="1" applyFill="1" applyBorder="1" applyAlignment="1">
      <alignment horizontal="center"/>
    </xf>
    <xf numFmtId="0" fontId="8" fillId="3" borderId="11" xfId="0" applyFont="1" applyFill="1" applyBorder="1"/>
    <xf numFmtId="49" fontId="11" fillId="3" borderId="11" xfId="0" applyNumberFormat="1" applyFont="1" applyFill="1" applyBorder="1" applyAlignment="1">
      <alignment horizontal="left"/>
    </xf>
    <xf numFmtId="164" fontId="11" fillId="3" borderId="12" xfId="0" applyNumberFormat="1" applyFont="1" applyFill="1" applyBorder="1"/>
    <xf numFmtId="164" fontId="9" fillId="3" borderId="13" xfId="0" applyNumberFormat="1" applyFont="1" applyFill="1" applyBorder="1"/>
    <xf numFmtId="1" fontId="10" fillId="3" borderId="11" xfId="0" applyNumberFormat="1" applyFont="1" applyFill="1" applyBorder="1" applyAlignment="1">
      <alignment horizontal="center"/>
    </xf>
    <xf numFmtId="164" fontId="9" fillId="3" borderId="11" xfId="0" applyNumberFormat="1" applyFont="1" applyFill="1" applyBorder="1"/>
    <xf numFmtId="1" fontId="10" fillId="3" borderId="12" xfId="0" applyNumberFormat="1" applyFont="1" applyFill="1" applyBorder="1" applyAlignment="1">
      <alignment horizontal="center"/>
    </xf>
    <xf numFmtId="164" fontId="9" fillId="3" borderId="14" xfId="0" applyNumberFormat="1" applyFont="1" applyFill="1" applyBorder="1"/>
    <xf numFmtId="1" fontId="10" fillId="3" borderId="15" xfId="0" applyNumberFormat="1" applyFont="1" applyFill="1" applyBorder="1" applyAlignment="1">
      <alignment horizontal="center"/>
    </xf>
    <xf numFmtId="1" fontId="10" fillId="3" borderId="16" xfId="0" applyNumberFormat="1" applyFont="1" applyFill="1" applyBorder="1" applyAlignment="1">
      <alignment horizontal="center"/>
    </xf>
    <xf numFmtId="164" fontId="9" fillId="3" borderId="17" xfId="0" applyNumberFormat="1" applyFont="1" applyFill="1" applyBorder="1"/>
    <xf numFmtId="1" fontId="10" fillId="3" borderId="18" xfId="0" applyNumberFormat="1" applyFont="1" applyFill="1" applyBorder="1" applyAlignment="1">
      <alignment horizontal="center"/>
    </xf>
    <xf numFmtId="2" fontId="11" fillId="3" borderId="12" xfId="0" applyNumberFormat="1" applyFont="1" applyFill="1" applyBorder="1"/>
    <xf numFmtId="2" fontId="9" fillId="3" borderId="13" xfId="0" applyNumberFormat="1" applyFont="1" applyFill="1" applyBorder="1"/>
    <xf numFmtId="2" fontId="9" fillId="3" borderId="11" xfId="0" applyNumberFormat="1" applyFont="1" applyFill="1" applyBorder="1"/>
    <xf numFmtId="2" fontId="9" fillId="3" borderId="14" xfId="0" applyNumberFormat="1" applyFont="1" applyFill="1" applyBorder="1"/>
    <xf numFmtId="2" fontId="9" fillId="3" borderId="17" xfId="0" applyNumberFormat="1" applyFont="1" applyFill="1" applyBorder="1"/>
    <xf numFmtId="0" fontId="6" fillId="3" borderId="29" xfId="0" applyFont="1" applyFill="1" applyBorder="1" applyAlignment="1">
      <alignment horizontal="center" vertical="center"/>
    </xf>
    <xf numFmtId="0" fontId="12" fillId="3" borderId="30" xfId="0" applyFont="1" applyFill="1" applyBorder="1" applyAlignment="1">
      <alignment horizontal="center" vertical="center"/>
    </xf>
    <xf numFmtId="0" fontId="12" fillId="3" borderId="3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wrapText="1"/>
    </xf>
    <xf numFmtId="0" fontId="7" fillId="3" borderId="30" xfId="0" applyFont="1" applyFill="1" applyBorder="1" applyAlignment="1">
      <alignment horizontal="center" wrapText="1"/>
    </xf>
    <xf numFmtId="0" fontId="7" fillId="3" borderId="31" xfId="0" applyFont="1" applyFill="1" applyBorder="1" applyAlignment="1">
      <alignment horizontal="center" wrapText="1"/>
    </xf>
    <xf numFmtId="0" fontId="7" fillId="3" borderId="33" xfId="0" applyFont="1" applyFill="1" applyBorder="1" applyAlignment="1">
      <alignment horizontal="center" wrapText="1"/>
    </xf>
    <xf numFmtId="0" fontId="7" fillId="3" borderId="34" xfId="0" applyFont="1" applyFill="1" applyBorder="1" applyAlignment="1">
      <alignment horizontal="center" wrapText="1"/>
    </xf>
    <xf numFmtId="0" fontId="7" fillId="3" borderId="35" xfId="0" applyFont="1" applyFill="1" applyBorder="1" applyAlignment="1">
      <alignment horizontal="center" wrapText="1"/>
    </xf>
    <xf numFmtId="0" fontId="7" fillId="3" borderId="36" xfId="0" applyFont="1" applyFill="1" applyBorder="1" applyAlignment="1">
      <alignment horizontal="center" wrapText="1"/>
    </xf>
    <xf numFmtId="0" fontId="7" fillId="3" borderId="37" xfId="0" applyFont="1" applyFill="1" applyBorder="1" applyAlignment="1">
      <alignment horizontal="center" wrapText="1"/>
    </xf>
    <xf numFmtId="164" fontId="11" fillId="3" borderId="12" xfId="0" quotePrefix="1" applyNumberFormat="1" applyFont="1" applyFill="1" applyBorder="1"/>
    <xf numFmtId="2" fontId="9" fillId="3" borderId="13" xfId="0" applyNumberFormat="1" applyFont="1" applyFill="1" applyBorder="1" applyAlignment="1">
      <alignment horizontal="center"/>
    </xf>
    <xf numFmtId="2" fontId="9" fillId="3" borderId="11" xfId="0" applyNumberFormat="1" applyFont="1" applyFill="1" applyBorder="1" applyAlignment="1">
      <alignment horizontal="center"/>
    </xf>
    <xf numFmtId="2" fontId="9" fillId="3" borderId="14" xfId="0" applyNumberFormat="1" applyFont="1" applyFill="1" applyBorder="1" applyAlignment="1">
      <alignment horizontal="center"/>
    </xf>
    <xf numFmtId="2" fontId="11" fillId="3" borderId="4" xfId="0" applyNumberFormat="1" applyFont="1" applyFill="1" applyBorder="1"/>
    <xf numFmtId="2" fontId="9" fillId="3" borderId="5" xfId="0" applyNumberFormat="1" applyFont="1" applyFill="1" applyBorder="1" applyAlignment="1">
      <alignment horizontal="center"/>
    </xf>
    <xf numFmtId="2" fontId="9" fillId="3" borderId="2" xfId="0" applyNumberFormat="1" applyFont="1" applyFill="1" applyBorder="1" applyAlignment="1">
      <alignment horizontal="center"/>
    </xf>
    <xf numFmtId="2" fontId="9" fillId="3" borderId="2" xfId="0" applyNumberFormat="1" applyFont="1" applyFill="1" applyBorder="1"/>
    <xf numFmtId="49" fontId="13" fillId="4" borderId="11" xfId="0" applyNumberFormat="1" applyFont="1" applyFill="1" applyBorder="1" applyAlignment="1">
      <alignment horizontal="left"/>
    </xf>
    <xf numFmtId="164" fontId="13" fillId="4" borderId="12" xfId="0" applyNumberFormat="1" applyFont="1" applyFill="1" applyBorder="1"/>
    <xf numFmtId="0" fontId="5" fillId="3" borderId="27" xfId="0" applyFont="1" applyFill="1" applyBorder="1" applyAlignment="1">
      <alignment horizontal="center"/>
    </xf>
    <xf numFmtId="0" fontId="5" fillId="3" borderId="20" xfId="0" applyFont="1" applyFill="1" applyBorder="1" applyAlignment="1">
      <alignment horizontal="center"/>
    </xf>
    <xf numFmtId="0" fontId="5" fillId="3" borderId="28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/>
    </xf>
    <xf numFmtId="0" fontId="5" fillId="3" borderId="26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5" fillId="3" borderId="21" xfId="0" applyFont="1" applyFill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0" fontId="5" fillId="3" borderId="25" xfId="0" applyFont="1" applyFill="1" applyBorder="1" applyAlignment="1">
      <alignment horizontal="center"/>
    </xf>
    <xf numFmtId="0" fontId="5" fillId="3" borderId="23" xfId="0" applyFont="1" applyFill="1" applyBorder="1" applyAlignment="1">
      <alignment horizontal="center"/>
    </xf>
  </cellXfs>
  <cellStyles count="4">
    <cellStyle name="Comma 2" xfId="2"/>
    <cellStyle name="Normal" xfId="0" builtinId="0"/>
    <cellStyle name="Normal 2" xfId="1"/>
    <cellStyle name="Normal 3" xfId="3"/>
  </cellStyles>
  <dxfs count="264"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007033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ont>
        <b/>
        <i val="0"/>
        <color theme="0"/>
      </font>
      <fill>
        <patternFill>
          <bgColor rgb="FFA20000"/>
        </patternFill>
      </fill>
    </dxf>
  </dxfs>
  <tableStyles count="0" defaultTableStyle="TableStyleMedium9" defaultPivotStyle="PivotStyleLight16"/>
  <colors>
    <mruColors>
      <color rgb="FFB40000"/>
      <color rgb="FF003618"/>
      <color rgb="FF007033"/>
      <color rgb="FFA20000"/>
      <color rgb="FFE20000"/>
      <color rgb="FF00863D"/>
      <color rgb="FF003217"/>
      <color rgb="FF800000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AUDJPY" advise="1">
        <values>
          <value>
            <val>88.683000000000007</val>
          </value>
        </values>
      </ddeItem>
      <ddeItem name="AUDUSD" advise="1">
        <values>
          <value>
            <val>0.78151000000000004</val>
          </value>
        </values>
      </ddeItem>
      <ddeItem name="EURAUD" advise="1">
        <values>
          <value>
            <val>1.50637</val>
          </value>
        </values>
      </ddeItem>
      <ddeItem name="EURCAD" advise="1">
        <values>
          <value>
            <val>1.4867900000000001</val>
          </value>
        </values>
      </ddeItem>
      <ddeItem name="EURGBP" advise="1">
        <values>
          <value>
            <val>0.89236000000000004</val>
          </value>
        </values>
      </ddeItem>
      <ddeItem name="EURJPY" advise="1">
        <values>
          <value>
            <val>133.65</val>
          </value>
        </values>
      </ddeItem>
      <ddeItem name="EURNZD" advise="1">
        <values>
          <value>
            <val>1.6915</val>
          </value>
        </values>
      </ddeItem>
      <ddeItem name="EURUSD" advise="1">
        <values>
          <value>
            <val>1.1778999999999999</val>
          </value>
        </values>
      </ddeItem>
      <ddeItem name="GBPAUD" advise="1">
        <values>
          <value>
            <val>1.68692</val>
          </value>
        </values>
      </ddeItem>
      <ddeItem name="GBPCAD" advise="1">
        <values>
          <value>
            <val>1.6650100000000001</val>
          </value>
        </values>
      </ddeItem>
      <ddeItem name="GBPJPY" advise="1">
        <values>
          <value>
            <val>149.678</val>
          </value>
        </values>
      </ddeItem>
      <ddeItem name="GBPNZD" advise="1">
        <values>
          <value>
            <val>1.89435</val>
          </value>
        </values>
      </ddeItem>
      <ddeItem name="GBPUSD" advise="1">
        <values>
          <value>
            <val>1.31873</val>
          </value>
        </values>
      </ddeItem>
      <ddeItem name="NZDUSD" advise="1">
        <values>
          <value>
            <val>0.69628999999999996</val>
          </value>
        </values>
      </ddeItem>
      <ddeItem name="StdDocumentName" ole="1" advise="1"/>
      <ddeItem name="USDCAD" advise="1">
        <values>
          <value>
            <val>1.2624899999999999</val>
          </value>
        </values>
      </ddeItem>
      <ddeItem name="USDJPY" advise="1">
        <values>
          <value>
            <val>113.49299999999999</val>
          </value>
        </values>
      </ddeItem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4"/>
  <sheetViews>
    <sheetView tabSelected="1"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8" sqref="D8"/>
    </sheetView>
  </sheetViews>
  <sheetFormatPr defaultRowHeight="12.75"/>
  <cols>
    <col min="1" max="1" width="4.7109375" style="1" customWidth="1"/>
    <col min="2" max="2" width="11.28515625" style="1" customWidth="1"/>
    <col min="3" max="3" width="11.42578125" style="1" customWidth="1"/>
    <col min="4" max="4" width="10.85546875" style="1" customWidth="1"/>
    <col min="5" max="5" width="6.28515625" style="1" customWidth="1"/>
    <col min="6" max="6" width="10.140625" style="1" customWidth="1"/>
    <col min="7" max="7" width="5.7109375" style="1" customWidth="1"/>
    <col min="8" max="8" width="9.140625" style="1"/>
    <col min="9" max="9" width="5.7109375" style="1" customWidth="1"/>
    <col min="10" max="10" width="9.140625" style="1"/>
    <col min="11" max="11" width="5.7109375" style="1" customWidth="1"/>
    <col min="12" max="12" width="9.140625" style="1"/>
    <col min="13" max="13" width="5.7109375" style="1" customWidth="1"/>
    <col min="14" max="14" width="9.140625" style="1"/>
    <col min="15" max="15" width="5.7109375" style="1" customWidth="1"/>
    <col min="16" max="16" width="9.140625" style="1"/>
    <col min="17" max="17" width="5.7109375" style="1" customWidth="1"/>
    <col min="18" max="18" width="9.140625" style="1"/>
    <col min="19" max="19" width="5.7109375" style="1" customWidth="1"/>
    <col min="20" max="16384" width="9.140625" style="1"/>
  </cols>
  <sheetData>
    <row r="1" spans="1:27" ht="28.5" thickBot="1">
      <c r="A1" s="62" t="s">
        <v>19</v>
      </c>
      <c r="B1" s="63"/>
      <c r="C1" s="63"/>
      <c r="D1" s="64" t="s">
        <v>16</v>
      </c>
      <c r="E1" s="65"/>
      <c r="F1" s="65"/>
      <c r="G1" s="65"/>
      <c r="H1" s="60" t="s">
        <v>38</v>
      </c>
      <c r="I1" s="58"/>
      <c r="J1" s="58"/>
      <c r="K1" s="66"/>
      <c r="L1" s="60" t="s">
        <v>9</v>
      </c>
      <c r="M1" s="58"/>
      <c r="N1" s="58"/>
      <c r="O1" s="61"/>
      <c r="P1" s="57" t="s">
        <v>10</v>
      </c>
      <c r="Q1" s="58"/>
      <c r="R1" s="58"/>
      <c r="S1" s="59"/>
      <c r="T1" s="57" t="s">
        <v>11</v>
      </c>
      <c r="U1" s="58"/>
      <c r="V1" s="58"/>
      <c r="W1" s="59"/>
      <c r="X1" s="57" t="s">
        <v>13</v>
      </c>
      <c r="Y1" s="58"/>
      <c r="Z1" s="58"/>
      <c r="AA1" s="59"/>
    </row>
    <row r="2" spans="1:27" s="2" customFormat="1" ht="40.5" customHeight="1" thickBot="1">
      <c r="A2" s="36" t="s">
        <v>7</v>
      </c>
      <c r="B2" s="37" t="s">
        <v>0</v>
      </c>
      <c r="C2" s="38" t="s">
        <v>12</v>
      </c>
      <c r="D2" s="39" t="s">
        <v>17</v>
      </c>
      <c r="E2" s="40" t="s">
        <v>15</v>
      </c>
      <c r="F2" s="40" t="s">
        <v>18</v>
      </c>
      <c r="G2" s="41" t="s">
        <v>14</v>
      </c>
      <c r="H2" s="42" t="s">
        <v>17</v>
      </c>
      <c r="I2" s="40" t="s">
        <v>15</v>
      </c>
      <c r="J2" s="40" t="s">
        <v>18</v>
      </c>
      <c r="K2" s="43" t="s">
        <v>14</v>
      </c>
      <c r="L2" s="42" t="s">
        <v>17</v>
      </c>
      <c r="M2" s="40" t="s">
        <v>15</v>
      </c>
      <c r="N2" s="40" t="s">
        <v>18</v>
      </c>
      <c r="O2" s="44" t="s">
        <v>14</v>
      </c>
      <c r="P2" s="45" t="s">
        <v>17</v>
      </c>
      <c r="Q2" s="40" t="s">
        <v>15</v>
      </c>
      <c r="R2" s="40" t="s">
        <v>18</v>
      </c>
      <c r="S2" s="46" t="s">
        <v>14</v>
      </c>
      <c r="T2" s="45" t="s">
        <v>17</v>
      </c>
      <c r="U2" s="40" t="s">
        <v>15</v>
      </c>
      <c r="V2" s="40" t="s">
        <v>18</v>
      </c>
      <c r="W2" s="46" t="s">
        <v>14</v>
      </c>
      <c r="X2" s="45" t="s">
        <v>17</v>
      </c>
      <c r="Y2" s="40" t="s">
        <v>15</v>
      </c>
      <c r="Z2" s="40" t="s">
        <v>18</v>
      </c>
      <c r="AA2" s="46" t="s">
        <v>14</v>
      </c>
    </row>
    <row r="3" spans="1:27" s="8" customFormat="1" ht="24" customHeight="1">
      <c r="A3" s="19">
        <v>1</v>
      </c>
      <c r="B3" s="20" t="s">
        <v>3</v>
      </c>
      <c r="C3" s="21">
        <f>[1]!AUDUSD</f>
        <v>0.78151000000000004</v>
      </c>
      <c r="D3" s="22">
        <v>0.78520000000000001</v>
      </c>
      <c r="E3" s="23">
        <f>(D3-$C$3:$C$18)*10000</f>
        <v>36.899999999999707</v>
      </c>
      <c r="F3" s="24">
        <v>0.77780000000000005</v>
      </c>
      <c r="G3" s="25">
        <f>($C$3:$C$18-F3)*10000</f>
        <v>37.099999999999909</v>
      </c>
      <c r="H3" s="26">
        <v>0.78200000000000003</v>
      </c>
      <c r="I3" s="23">
        <f>(H3-$C$3:$C$18)*10000</f>
        <v>4.8999999999999044</v>
      </c>
      <c r="J3" s="24">
        <v>0.78100000000000003</v>
      </c>
      <c r="K3" s="27">
        <f>($C$3:$C$18-J3)*10000</f>
        <v>5.1000000000001044</v>
      </c>
      <c r="L3" s="26">
        <v>0.78200000000000003</v>
      </c>
      <c r="M3" s="23">
        <f>(L3-$C$3:$C$18)*10000</f>
        <v>4.8999999999999044</v>
      </c>
      <c r="N3" s="24">
        <v>0.78100000000000003</v>
      </c>
      <c r="O3" s="28">
        <f>($C$3:$C$18-N3)*10000</f>
        <v>5.1000000000001044</v>
      </c>
      <c r="P3" s="29">
        <v>0.78200000000000003</v>
      </c>
      <c r="Q3" s="23">
        <f>(P3-$C$3:$C$18)*10000</f>
        <v>4.8999999999999044</v>
      </c>
      <c r="R3" s="24">
        <v>0.78100000000000003</v>
      </c>
      <c r="S3" s="30">
        <f>($C$3:$C$18-R3)*10000</f>
        <v>5.1000000000001044</v>
      </c>
      <c r="T3" s="29">
        <v>0.78200000000000003</v>
      </c>
      <c r="U3" s="23">
        <f>(T3-$C$3:$C$18)*10000</f>
        <v>4.8999999999999044</v>
      </c>
      <c r="V3" s="24">
        <v>0.78100000000000003</v>
      </c>
      <c r="W3" s="30">
        <f>($C$3:$C$18-V3)*10000</f>
        <v>5.1000000000001044</v>
      </c>
      <c r="X3" s="29">
        <v>0.78200000000000003</v>
      </c>
      <c r="Y3" s="23">
        <f>(X3-$C$3:$C$18)*10000</f>
        <v>4.8999999999999044</v>
      </c>
      <c r="Z3" s="24">
        <v>0.78100000000000003</v>
      </c>
      <c r="AA3" s="30">
        <f>($C$3:$C$18-Z3)*10000</f>
        <v>5.1000000000001044</v>
      </c>
    </row>
    <row r="4" spans="1:27" s="8" customFormat="1" ht="24" customHeight="1">
      <c r="A4" s="19">
        <v>2</v>
      </c>
      <c r="B4" s="20" t="s">
        <v>2</v>
      </c>
      <c r="C4" s="21">
        <f>[1]!EURUSD</f>
        <v>1.1778999999999999</v>
      </c>
      <c r="D4" s="22">
        <v>1.1785000000000001</v>
      </c>
      <c r="E4" s="23">
        <f>(D4-$C$3:$C$18)*10000</f>
        <v>6.0000000000015596</v>
      </c>
      <c r="F4" s="24">
        <v>1.1775</v>
      </c>
      <c r="G4" s="25">
        <f>($C$3:$C$18-F4)*10000</f>
        <v>3.9999999999995595</v>
      </c>
      <c r="H4" s="26">
        <v>1.1785000000000001</v>
      </c>
      <c r="I4" s="23">
        <f>(H4-$C$3:$C$18)*10000</f>
        <v>6.0000000000015596</v>
      </c>
      <c r="J4" s="24">
        <v>1.1775</v>
      </c>
      <c r="K4" s="27">
        <f>($C$3:$C$18-J4)*10000</f>
        <v>3.9999999999995595</v>
      </c>
      <c r="L4" s="26">
        <v>1.1785000000000001</v>
      </c>
      <c r="M4" s="23">
        <f>(L4-$C$3:$C$18)*10000</f>
        <v>6.0000000000015596</v>
      </c>
      <c r="N4" s="24">
        <v>1.1775</v>
      </c>
      <c r="O4" s="28">
        <f>($C$3:$C$18-N4)*10000</f>
        <v>3.9999999999995595</v>
      </c>
      <c r="P4" s="29">
        <v>1.1785000000000001</v>
      </c>
      <c r="Q4" s="23">
        <f>(P4-$C$3:$C$18)*10000</f>
        <v>6.0000000000015596</v>
      </c>
      <c r="R4" s="24">
        <v>1.1775</v>
      </c>
      <c r="S4" s="30">
        <f>($C$3:$C$18-R4)*10000</f>
        <v>3.9999999999995595</v>
      </c>
      <c r="T4" s="29">
        <v>1.1785000000000001</v>
      </c>
      <c r="U4" s="23">
        <f>(T4-$C$3:$C$18)*10000</f>
        <v>6.0000000000015596</v>
      </c>
      <c r="V4" s="24">
        <v>1.1775</v>
      </c>
      <c r="W4" s="30">
        <f>($C$3:$C$18-V4)*10000</f>
        <v>3.9999999999995595</v>
      </c>
      <c r="X4" s="29">
        <v>1.1785000000000001</v>
      </c>
      <c r="Y4" s="23">
        <f>(X4-$C$3:$C$18)*10000</f>
        <v>6.0000000000015596</v>
      </c>
      <c r="Z4" s="24">
        <v>1.1775</v>
      </c>
      <c r="AA4" s="30">
        <f>($C$3:$C$18-Z4)*10000</f>
        <v>3.9999999999995595</v>
      </c>
    </row>
    <row r="5" spans="1:27" s="8" customFormat="1" ht="24" customHeight="1">
      <c r="A5" s="19">
        <v>3</v>
      </c>
      <c r="B5" s="20" t="s">
        <v>1</v>
      </c>
      <c r="C5" s="21">
        <f>[1]!GBPUSD</f>
        <v>1.31873</v>
      </c>
      <c r="D5" s="22">
        <v>1.3191999999999999</v>
      </c>
      <c r="E5" s="23">
        <f>(D5-$C$3:$C$18)*10000</f>
        <v>4.6999999999997044</v>
      </c>
      <c r="F5" s="24">
        <v>1.3182</v>
      </c>
      <c r="G5" s="25">
        <f>($C$3:$C$18-F5)*10000</f>
        <v>5.2999999999991942</v>
      </c>
      <c r="H5" s="26">
        <v>1.3191999999999999</v>
      </c>
      <c r="I5" s="23">
        <f>(H5-$C$3:$C$18)*10000</f>
        <v>4.6999999999997044</v>
      </c>
      <c r="J5" s="24">
        <v>1.3182</v>
      </c>
      <c r="K5" s="27">
        <f>($C$3:$C$18-J5)*10000</f>
        <v>5.2999999999991942</v>
      </c>
      <c r="L5" s="26">
        <v>1.3191999999999999</v>
      </c>
      <c r="M5" s="23">
        <f>(L5-$C$3:$C$18)*10000</f>
        <v>4.6999999999997044</v>
      </c>
      <c r="N5" s="24">
        <v>1.3182</v>
      </c>
      <c r="O5" s="28">
        <f>($C$3:$C$18-N5)*10000</f>
        <v>5.2999999999991942</v>
      </c>
      <c r="P5" s="29">
        <v>1.3191999999999999</v>
      </c>
      <c r="Q5" s="23">
        <f>(P5-$C$3:$C$18)*10000</f>
        <v>4.6999999999997044</v>
      </c>
      <c r="R5" s="24">
        <v>1.3182</v>
      </c>
      <c r="S5" s="30">
        <f>($C$3:$C$18-R5)*10000</f>
        <v>5.2999999999991942</v>
      </c>
      <c r="T5" s="29">
        <v>1.3191999999999999</v>
      </c>
      <c r="U5" s="23">
        <f>(T5-$C$3:$C$18)*10000</f>
        <v>4.6999999999997044</v>
      </c>
      <c r="V5" s="24">
        <v>1.3182</v>
      </c>
      <c r="W5" s="30">
        <f>($C$3:$C$18-V5)*10000</f>
        <v>5.2999999999991942</v>
      </c>
      <c r="X5" s="29">
        <v>1.3191999999999999</v>
      </c>
      <c r="Y5" s="23">
        <f>(X5-$C$3:$C$18)*10000</f>
        <v>4.6999999999997044</v>
      </c>
      <c r="Z5" s="24">
        <v>1.3182</v>
      </c>
      <c r="AA5" s="30">
        <f>($C$3:$C$18-Z5)*10000</f>
        <v>5.2999999999991942</v>
      </c>
    </row>
    <row r="6" spans="1:27" s="8" customFormat="1" ht="24" customHeight="1">
      <c r="A6" s="19">
        <v>4</v>
      </c>
      <c r="B6" s="20" t="s">
        <v>4</v>
      </c>
      <c r="C6" s="21">
        <f>[1]!NZDUSD</f>
        <v>0.69628999999999996</v>
      </c>
      <c r="D6" s="22">
        <v>0.69699999999999995</v>
      </c>
      <c r="E6" s="23">
        <f>(D6-$C$3:$C$18)*10000</f>
        <v>7.0999999999998842</v>
      </c>
      <c r="F6" s="24">
        <v>0.69599999999999995</v>
      </c>
      <c r="G6" s="25">
        <f>($C$3:$C$18-F6)*10000</f>
        <v>2.9000000000001247</v>
      </c>
      <c r="H6" s="26">
        <v>0.69699999999999995</v>
      </c>
      <c r="I6" s="23">
        <f>(H6-$C$3:$C$18)*10000</f>
        <v>7.0999999999998842</v>
      </c>
      <c r="J6" s="24">
        <v>0.69599999999999995</v>
      </c>
      <c r="K6" s="27">
        <f>($C$3:$C$18-J6)*10000</f>
        <v>2.9000000000001247</v>
      </c>
      <c r="L6" s="26">
        <v>0.69699999999999995</v>
      </c>
      <c r="M6" s="23">
        <f>(L6-$C$3:$C$18)*10000</f>
        <v>7.0999999999998842</v>
      </c>
      <c r="N6" s="24">
        <v>0.69599999999999995</v>
      </c>
      <c r="O6" s="28">
        <f>($C$3:$C$18-N6)*10000</f>
        <v>2.9000000000001247</v>
      </c>
      <c r="P6" s="29">
        <v>0.69699999999999995</v>
      </c>
      <c r="Q6" s="23">
        <f>(P6-$C$3:$C$18)*10000</f>
        <v>7.0999999999998842</v>
      </c>
      <c r="R6" s="24">
        <v>0.69599999999999995</v>
      </c>
      <c r="S6" s="30">
        <f>($C$3:$C$18-R6)*10000</f>
        <v>2.9000000000001247</v>
      </c>
      <c r="T6" s="29">
        <v>0.69699999999999995</v>
      </c>
      <c r="U6" s="23">
        <f>(T6-$C$3:$C$18)*10000</f>
        <v>7.0999999999998842</v>
      </c>
      <c r="V6" s="24">
        <v>0.69599999999999995</v>
      </c>
      <c r="W6" s="30">
        <f>($C$3:$C$18-V6)*10000</f>
        <v>2.9000000000001247</v>
      </c>
      <c r="X6" s="29">
        <v>0.69699999999999995</v>
      </c>
      <c r="Y6" s="23">
        <f>(X6-$C$3:$C$18)*10000</f>
        <v>7.0999999999998842</v>
      </c>
      <c r="Z6" s="24">
        <v>0.69599999999999995</v>
      </c>
      <c r="AA6" s="30">
        <f>($C$3:$C$18-Z6)*10000</f>
        <v>2.9000000000001247</v>
      </c>
    </row>
    <row r="7" spans="1:27" s="8" customFormat="1" ht="24" customHeight="1">
      <c r="A7" s="19">
        <v>5</v>
      </c>
      <c r="B7" s="20" t="s">
        <v>5</v>
      </c>
      <c r="C7" s="21">
        <f>[1]!USDCAD</f>
        <v>1.2624899999999999</v>
      </c>
      <c r="D7" s="22">
        <v>1.2629999999999999</v>
      </c>
      <c r="E7" s="23">
        <f>(D7-$C$3:$C$18)*10000</f>
        <v>5.1000000000001044</v>
      </c>
      <c r="F7" s="24">
        <v>1.262</v>
      </c>
      <c r="G7" s="25">
        <f>($C$3:$C$18-F7)*10000</f>
        <v>4.8999999999987942</v>
      </c>
      <c r="H7" s="26">
        <v>1.2629999999999999</v>
      </c>
      <c r="I7" s="23">
        <f>(H7-$C$3:$C$18)*10000</f>
        <v>5.1000000000001044</v>
      </c>
      <c r="J7" s="24">
        <v>1.262</v>
      </c>
      <c r="K7" s="27">
        <f>($C$3:$C$18-J7)*10000</f>
        <v>4.8999999999987942</v>
      </c>
      <c r="L7" s="26">
        <v>1.2629999999999999</v>
      </c>
      <c r="M7" s="23">
        <f>(L7-$C$3:$C$18)*10000</f>
        <v>5.1000000000001044</v>
      </c>
      <c r="N7" s="24">
        <v>1.262</v>
      </c>
      <c r="O7" s="28">
        <f>($C$3:$C$18-N7)*10000</f>
        <v>4.8999999999987942</v>
      </c>
      <c r="P7" s="29">
        <v>1.2629999999999999</v>
      </c>
      <c r="Q7" s="23">
        <f>(P7-$C$3:$C$18)*10000</f>
        <v>5.1000000000001044</v>
      </c>
      <c r="R7" s="24">
        <v>1.262</v>
      </c>
      <c r="S7" s="30">
        <f>($C$3:$C$18-R7)*10000</f>
        <v>4.8999999999987942</v>
      </c>
      <c r="T7" s="29">
        <v>1.2629999999999999</v>
      </c>
      <c r="U7" s="23">
        <f>(T7-$C$3:$C$18)*10000</f>
        <v>5.1000000000001044</v>
      </c>
      <c r="V7" s="24">
        <v>1.262</v>
      </c>
      <c r="W7" s="30">
        <f>($C$3:$C$18-V7)*10000</f>
        <v>4.8999999999987942</v>
      </c>
      <c r="X7" s="29">
        <v>1.2629999999999999</v>
      </c>
      <c r="Y7" s="23">
        <f>(X7-$C$3:$C$18)*10000</f>
        <v>5.1000000000001044</v>
      </c>
      <c r="Z7" s="24">
        <v>1.262</v>
      </c>
      <c r="AA7" s="30">
        <f>($C$3:$C$18-Z7)*10000</f>
        <v>4.8999999999987942</v>
      </c>
    </row>
    <row r="8" spans="1:27" s="8" customFormat="1" ht="24" customHeight="1">
      <c r="A8" s="19">
        <v>6</v>
      </c>
      <c r="B8" s="20" t="s">
        <v>6</v>
      </c>
      <c r="C8" s="31">
        <f>[1]!USDJPY</f>
        <v>113.49299999999999</v>
      </c>
      <c r="D8" s="32">
        <v>113.52</v>
      </c>
      <c r="E8" s="23">
        <f>(D8-$C$3:$C$18)*100</f>
        <v>2.7000000000001023</v>
      </c>
      <c r="F8" s="33">
        <v>113.44</v>
      </c>
      <c r="G8" s="25">
        <f>($C$3:$C$18-F8)*100</f>
        <v>5.2999999999997272</v>
      </c>
      <c r="H8" s="34">
        <v>113.52</v>
      </c>
      <c r="I8" s="23">
        <f>(H8-$C$3:$C$18)*100</f>
        <v>2.7000000000001023</v>
      </c>
      <c r="J8" s="33">
        <v>113.44</v>
      </c>
      <c r="K8" s="27">
        <f>($C$3:$C$18-J8)*100</f>
        <v>5.2999999999997272</v>
      </c>
      <c r="L8" s="34">
        <v>113.52</v>
      </c>
      <c r="M8" s="23">
        <f>(L8-$C$3:$C$18)*100</f>
        <v>2.7000000000001023</v>
      </c>
      <c r="N8" s="33">
        <v>113.44</v>
      </c>
      <c r="O8" s="28">
        <f>($C$3:$C$18-N8)*100</f>
        <v>5.2999999999997272</v>
      </c>
      <c r="P8" s="35">
        <v>113.52</v>
      </c>
      <c r="Q8" s="23">
        <f>(P8-$C$3:$C$18)*100</f>
        <v>2.7000000000001023</v>
      </c>
      <c r="R8" s="33">
        <v>113.44</v>
      </c>
      <c r="S8" s="30">
        <f>($C$3:$C$18-R8)*100</f>
        <v>5.2999999999997272</v>
      </c>
      <c r="T8" s="35">
        <v>113.52</v>
      </c>
      <c r="U8" s="23">
        <f>(T8-$C$3:$C$18)*100</f>
        <v>2.7000000000001023</v>
      </c>
      <c r="V8" s="33">
        <v>113.44</v>
      </c>
      <c r="W8" s="30">
        <f>($C$3:$C$18-V8)*100</f>
        <v>5.2999999999997272</v>
      </c>
      <c r="X8" s="35">
        <v>113.52</v>
      </c>
      <c r="Y8" s="23">
        <f>(X8-$C$3:$C$18)*100</f>
        <v>2.7000000000001023</v>
      </c>
      <c r="Z8" s="33">
        <v>113.44</v>
      </c>
      <c r="AA8" s="30">
        <f>($C$3:$C$18-Z8)*100</f>
        <v>5.2999999999997272</v>
      </c>
    </row>
    <row r="9" spans="1:27" s="9" customFormat="1" ht="24" customHeight="1">
      <c r="A9" s="19">
        <v>7</v>
      </c>
      <c r="B9" s="20" t="s">
        <v>20</v>
      </c>
      <c r="C9" s="31">
        <f>[1]!AUDJPY</f>
        <v>88.683000000000007</v>
      </c>
      <c r="D9" s="32">
        <v>88.72</v>
      </c>
      <c r="E9" s="23">
        <f>(D9-$C$3:$C$18)*100</f>
        <v>3.6999999999991928</v>
      </c>
      <c r="F9" s="33">
        <v>88.62</v>
      </c>
      <c r="G9" s="25">
        <f>($C$3:$C$18-F9)*100</f>
        <v>6.3000000000002387</v>
      </c>
      <c r="H9" s="34">
        <v>88.72</v>
      </c>
      <c r="I9" s="23">
        <f>(H9-$C$3:$C$18)*100</f>
        <v>3.6999999999991928</v>
      </c>
      <c r="J9" s="33">
        <v>88.62</v>
      </c>
      <c r="K9" s="27">
        <f>($C$3:$C$18-J9)*100</f>
        <v>6.3000000000002387</v>
      </c>
      <c r="L9" s="34">
        <v>88.72</v>
      </c>
      <c r="M9" s="23">
        <f>(L9-$C$3:$C$18)*100</f>
        <v>3.6999999999991928</v>
      </c>
      <c r="N9" s="33">
        <v>88.62</v>
      </c>
      <c r="O9" s="28">
        <f>($C$3:$C$18-N9)*100</f>
        <v>6.3000000000002387</v>
      </c>
      <c r="P9" s="35">
        <v>88.72</v>
      </c>
      <c r="Q9" s="23">
        <f>(P9-$C$3:$C$18)*100</f>
        <v>3.6999999999991928</v>
      </c>
      <c r="R9" s="33">
        <v>88.62</v>
      </c>
      <c r="S9" s="30">
        <f>($C$3:$C$18-R9)*100</f>
        <v>6.3000000000002387</v>
      </c>
      <c r="T9" s="35">
        <v>88.72</v>
      </c>
      <c r="U9" s="23">
        <f>(T9-$C$3:$C$18)*100</f>
        <v>3.6999999999991928</v>
      </c>
      <c r="V9" s="33">
        <v>88.62</v>
      </c>
      <c r="W9" s="30">
        <f>($C$3:$C$18-V9)*100</f>
        <v>6.3000000000002387</v>
      </c>
      <c r="X9" s="35">
        <v>88.72</v>
      </c>
      <c r="Y9" s="23">
        <f>(X9-$C$3:$C$18)*100</f>
        <v>3.6999999999991928</v>
      </c>
      <c r="Z9" s="33">
        <v>88.62</v>
      </c>
      <c r="AA9" s="30">
        <f>($C$3:$C$18-Z9)*100</f>
        <v>6.3000000000002387</v>
      </c>
    </row>
    <row r="10" spans="1:27" s="9" customFormat="1" ht="24" customHeight="1">
      <c r="A10" s="19">
        <v>8</v>
      </c>
      <c r="B10" s="20" t="s">
        <v>21</v>
      </c>
      <c r="C10" s="31">
        <f>[1]!EURJPY</f>
        <v>133.65</v>
      </c>
      <c r="D10" s="32">
        <v>133.69999999999999</v>
      </c>
      <c r="E10" s="23">
        <f>(D10-$C$3:$C$18)*100</f>
        <v>4.9999999999982947</v>
      </c>
      <c r="F10" s="33">
        <v>133.6</v>
      </c>
      <c r="G10" s="25">
        <f>($C$3:$C$18-F10)*100</f>
        <v>5.0000000000011369</v>
      </c>
      <c r="H10" s="34">
        <v>133.69999999999999</v>
      </c>
      <c r="I10" s="23">
        <f>(H10-$C$3:$C$18)*100</f>
        <v>4.9999999999982947</v>
      </c>
      <c r="J10" s="33">
        <v>133.6</v>
      </c>
      <c r="K10" s="27">
        <f>($C$3:$C$18-J10)*100</f>
        <v>5.0000000000011369</v>
      </c>
      <c r="L10" s="34">
        <v>133.69999999999999</v>
      </c>
      <c r="M10" s="23">
        <f>(L10-$C$3:$C$18)*100</f>
        <v>4.9999999999982947</v>
      </c>
      <c r="N10" s="33">
        <v>133.6</v>
      </c>
      <c r="O10" s="28">
        <f>($C$3:$C$18-N10)*100</f>
        <v>5.0000000000011369</v>
      </c>
      <c r="P10" s="35">
        <v>133.69999999999999</v>
      </c>
      <c r="Q10" s="23">
        <f>(P10-$C$3:$C$18)*100</f>
        <v>4.9999999999982947</v>
      </c>
      <c r="R10" s="33">
        <v>133.6</v>
      </c>
      <c r="S10" s="30">
        <f>($C$3:$C$18-R10)*100</f>
        <v>5.0000000000011369</v>
      </c>
      <c r="T10" s="35">
        <v>133.69999999999999</v>
      </c>
      <c r="U10" s="23">
        <f>(T10-$C$3:$C$18)*100</f>
        <v>4.9999999999982947</v>
      </c>
      <c r="V10" s="33">
        <v>133.6</v>
      </c>
      <c r="W10" s="30">
        <f>($C$3:$C$18-V10)*100</f>
        <v>5.0000000000011369</v>
      </c>
      <c r="X10" s="35">
        <v>133.69999999999999</v>
      </c>
      <c r="Y10" s="23">
        <f>(X10-$C$3:$C$18)*100</f>
        <v>4.9999999999982947</v>
      </c>
      <c r="Z10" s="33">
        <v>133.6</v>
      </c>
      <c r="AA10" s="30">
        <f>($C$3:$C$18-Z10)*100</f>
        <v>5.0000000000011369</v>
      </c>
    </row>
    <row r="11" spans="1:27" s="9" customFormat="1" ht="24" customHeight="1">
      <c r="A11" s="19">
        <v>9</v>
      </c>
      <c r="B11" s="20" t="s">
        <v>22</v>
      </c>
      <c r="C11" s="31">
        <f>[1]!GBPJPY</f>
        <v>149.678</v>
      </c>
      <c r="D11" s="32">
        <v>149.72</v>
      </c>
      <c r="E11" s="23">
        <f>(D11-$C$3:$C$18)*100</f>
        <v>4.2000000000001592</v>
      </c>
      <c r="F11" s="33">
        <v>149.62</v>
      </c>
      <c r="G11" s="25">
        <f>($C$3:$C$18-F11)*100</f>
        <v>5.7999999999992724</v>
      </c>
      <c r="H11" s="34">
        <v>149.72</v>
      </c>
      <c r="I11" s="23">
        <f>(H11-$C$3:$C$18)*100</f>
        <v>4.2000000000001592</v>
      </c>
      <c r="J11" s="33">
        <v>149.62</v>
      </c>
      <c r="K11" s="27">
        <f>($C$3:$C$18-J11)*100</f>
        <v>5.7999999999992724</v>
      </c>
      <c r="L11" s="34">
        <v>149.72</v>
      </c>
      <c r="M11" s="23">
        <f>(L11-$C$3:$C$18)*100</f>
        <v>4.2000000000001592</v>
      </c>
      <c r="N11" s="33">
        <v>149.62</v>
      </c>
      <c r="O11" s="28">
        <f>($C$3:$C$18-N11)*100</f>
        <v>5.7999999999992724</v>
      </c>
      <c r="P11" s="35">
        <v>149.72</v>
      </c>
      <c r="Q11" s="23">
        <f>(P11-$C$3:$C$18)*100</f>
        <v>4.2000000000001592</v>
      </c>
      <c r="R11" s="33">
        <v>149.62</v>
      </c>
      <c r="S11" s="30">
        <f>($C$3:$C$18-R11)*100</f>
        <v>5.7999999999992724</v>
      </c>
      <c r="T11" s="35">
        <v>149.72</v>
      </c>
      <c r="U11" s="23">
        <f>(T11-$C$3:$C$18)*100</f>
        <v>4.2000000000001592</v>
      </c>
      <c r="V11" s="33">
        <v>149.62</v>
      </c>
      <c r="W11" s="30">
        <f>($C$3:$C$18-V11)*100</f>
        <v>5.7999999999992724</v>
      </c>
      <c r="X11" s="35">
        <v>149.72</v>
      </c>
      <c r="Y11" s="23">
        <f>(X11-$C$3:$C$18)*100</f>
        <v>4.2000000000001592</v>
      </c>
      <c r="Z11" s="33">
        <v>149.62</v>
      </c>
      <c r="AA11" s="30">
        <f>($C$3:$C$18-Z11)*100</f>
        <v>5.7999999999992724</v>
      </c>
    </row>
    <row r="12" spans="1:27" s="9" customFormat="1" ht="24" customHeight="1">
      <c r="A12" s="19">
        <v>10</v>
      </c>
      <c r="B12" s="20" t="s">
        <v>23</v>
      </c>
      <c r="C12" s="21">
        <f>[1]!EURAUD</f>
        <v>1.50637</v>
      </c>
      <c r="D12" s="22">
        <v>1.5067999999999999</v>
      </c>
      <c r="E12" s="23">
        <f t="shared" ref="E12:E18" si="0">(D12-$C$3:$C$18)*10000</f>
        <v>4.2999999999993044</v>
      </c>
      <c r="F12" s="24">
        <v>1.506</v>
      </c>
      <c r="G12" s="25">
        <f t="shared" ref="G12:G18" si="1">($C$3:$C$18-F12)*10000</f>
        <v>3.6999999999998145</v>
      </c>
      <c r="H12" s="26">
        <v>1.5067999999999999</v>
      </c>
      <c r="I12" s="23">
        <f t="shared" ref="I12:I18" si="2">(H12-$C$3:$C$18)*10000</f>
        <v>4.2999999999993044</v>
      </c>
      <c r="J12" s="24">
        <v>1.506</v>
      </c>
      <c r="K12" s="27">
        <f t="shared" ref="K12:K18" si="3">($C$3:$C$18-J12)*10000</f>
        <v>3.6999999999998145</v>
      </c>
      <c r="L12" s="26">
        <v>1.5067999999999999</v>
      </c>
      <c r="M12" s="23">
        <f t="shared" ref="M12:M18" si="4">(L12-$C$3:$C$18)*10000</f>
        <v>4.2999999999993044</v>
      </c>
      <c r="N12" s="24">
        <v>1.506</v>
      </c>
      <c r="O12" s="28">
        <f t="shared" ref="O12:O18" si="5">($C$3:$C$18-N12)*10000</f>
        <v>3.6999999999998145</v>
      </c>
      <c r="P12" s="29">
        <v>1.5067999999999999</v>
      </c>
      <c r="Q12" s="23">
        <f t="shared" ref="Q12:Q18" si="6">(P12-$C$3:$C$18)*10000</f>
        <v>4.2999999999993044</v>
      </c>
      <c r="R12" s="24">
        <v>1.506</v>
      </c>
      <c r="S12" s="30">
        <f t="shared" ref="S12:S18" si="7">($C$3:$C$18-R12)*10000</f>
        <v>3.6999999999998145</v>
      </c>
      <c r="T12" s="29">
        <v>1.5067999999999999</v>
      </c>
      <c r="U12" s="23">
        <f t="shared" ref="U12:U18" si="8">(T12-$C$3:$C$18)*10000</f>
        <v>4.2999999999993044</v>
      </c>
      <c r="V12" s="24">
        <v>1.506</v>
      </c>
      <c r="W12" s="30">
        <f t="shared" ref="W12:W18" si="9">($C$3:$C$18-V12)*10000</f>
        <v>3.6999999999998145</v>
      </c>
      <c r="X12" s="29">
        <v>1.5067999999999999</v>
      </c>
      <c r="Y12" s="23">
        <f t="shared" ref="Y12:Y18" si="10">(X12-$C$3:$C$18)*10000</f>
        <v>4.2999999999993044</v>
      </c>
      <c r="Z12" s="24">
        <v>1.506</v>
      </c>
      <c r="AA12" s="30">
        <f t="shared" ref="AA12:AA18" si="11">($C$3:$C$18-Z12)*10000</f>
        <v>3.6999999999998145</v>
      </c>
    </row>
    <row r="13" spans="1:27" s="9" customFormat="1" ht="24" customHeight="1">
      <c r="A13" s="19">
        <v>11</v>
      </c>
      <c r="B13" s="20" t="s">
        <v>24</v>
      </c>
      <c r="C13" s="21">
        <f>[1]!EURCAD</f>
        <v>1.4867900000000001</v>
      </c>
      <c r="D13" s="22">
        <v>1.4872000000000001</v>
      </c>
      <c r="E13" s="23">
        <f t="shared" si="0"/>
        <v>4.1000000000002146</v>
      </c>
      <c r="F13" s="24">
        <v>1.4862</v>
      </c>
      <c r="G13" s="25">
        <f t="shared" si="1"/>
        <v>5.9000000000009045</v>
      </c>
      <c r="H13" s="26">
        <v>1.4872000000000001</v>
      </c>
      <c r="I13" s="23">
        <f t="shared" si="2"/>
        <v>4.1000000000002146</v>
      </c>
      <c r="J13" s="24">
        <v>1.4862</v>
      </c>
      <c r="K13" s="27">
        <f t="shared" si="3"/>
        <v>5.9000000000009045</v>
      </c>
      <c r="L13" s="26">
        <v>1.4872000000000001</v>
      </c>
      <c r="M13" s="23">
        <f t="shared" si="4"/>
        <v>4.1000000000002146</v>
      </c>
      <c r="N13" s="24">
        <v>1.4862</v>
      </c>
      <c r="O13" s="28">
        <f t="shared" si="5"/>
        <v>5.9000000000009045</v>
      </c>
      <c r="P13" s="29">
        <v>1.4872000000000001</v>
      </c>
      <c r="Q13" s="23">
        <f t="shared" si="6"/>
        <v>4.1000000000002146</v>
      </c>
      <c r="R13" s="24">
        <v>1.4862</v>
      </c>
      <c r="S13" s="30">
        <f t="shared" si="7"/>
        <v>5.9000000000009045</v>
      </c>
      <c r="T13" s="29">
        <v>1.4872000000000001</v>
      </c>
      <c r="U13" s="23">
        <f t="shared" si="8"/>
        <v>4.1000000000002146</v>
      </c>
      <c r="V13" s="24">
        <v>1.4862</v>
      </c>
      <c r="W13" s="30">
        <f t="shared" si="9"/>
        <v>5.9000000000009045</v>
      </c>
      <c r="X13" s="29">
        <v>1.4872000000000001</v>
      </c>
      <c r="Y13" s="23">
        <f t="shared" si="10"/>
        <v>4.1000000000002146</v>
      </c>
      <c r="Z13" s="24">
        <v>1.4862</v>
      </c>
      <c r="AA13" s="30">
        <f t="shared" si="11"/>
        <v>5.9000000000009045</v>
      </c>
    </row>
    <row r="14" spans="1:27" s="9" customFormat="1" ht="24" customHeight="1">
      <c r="A14" s="19">
        <v>12</v>
      </c>
      <c r="B14" s="20" t="s">
        <v>25</v>
      </c>
      <c r="C14" s="21">
        <f>[1]!EURGBP</f>
        <v>0.89236000000000004</v>
      </c>
      <c r="D14" s="22">
        <v>0.89300000000000002</v>
      </c>
      <c r="E14" s="23">
        <f t="shared" si="0"/>
        <v>6.3999999999997392</v>
      </c>
      <c r="F14" s="24">
        <v>0.89200000000000002</v>
      </c>
      <c r="G14" s="25">
        <f t="shared" si="1"/>
        <v>3.6000000000002697</v>
      </c>
      <c r="H14" s="26">
        <v>0.89300000000000002</v>
      </c>
      <c r="I14" s="23">
        <f t="shared" si="2"/>
        <v>6.3999999999997392</v>
      </c>
      <c r="J14" s="24">
        <v>0.89200000000000002</v>
      </c>
      <c r="K14" s="27">
        <f t="shared" si="3"/>
        <v>3.6000000000002697</v>
      </c>
      <c r="L14" s="26">
        <v>0.89300000000000002</v>
      </c>
      <c r="M14" s="23">
        <f t="shared" si="4"/>
        <v>6.3999999999997392</v>
      </c>
      <c r="N14" s="24">
        <v>0.89200000000000002</v>
      </c>
      <c r="O14" s="28">
        <f t="shared" si="5"/>
        <v>3.6000000000002697</v>
      </c>
      <c r="P14" s="29">
        <v>0.89300000000000002</v>
      </c>
      <c r="Q14" s="23">
        <f t="shared" si="6"/>
        <v>6.3999999999997392</v>
      </c>
      <c r="R14" s="24">
        <v>0.89200000000000002</v>
      </c>
      <c r="S14" s="30">
        <f t="shared" si="7"/>
        <v>3.6000000000002697</v>
      </c>
      <c r="T14" s="29">
        <v>0.89300000000000002</v>
      </c>
      <c r="U14" s="23">
        <f t="shared" si="8"/>
        <v>6.3999999999997392</v>
      </c>
      <c r="V14" s="24">
        <v>0.89200000000000002</v>
      </c>
      <c r="W14" s="30">
        <f t="shared" si="9"/>
        <v>3.6000000000002697</v>
      </c>
      <c r="X14" s="29">
        <v>0.89300000000000002</v>
      </c>
      <c r="Y14" s="23">
        <f t="shared" si="10"/>
        <v>6.3999999999997392</v>
      </c>
      <c r="Z14" s="24">
        <v>0.89200000000000002</v>
      </c>
      <c r="AA14" s="30">
        <f t="shared" si="11"/>
        <v>3.6000000000002697</v>
      </c>
    </row>
    <row r="15" spans="1:27" s="9" customFormat="1" ht="24" customHeight="1">
      <c r="A15" s="19">
        <v>13</v>
      </c>
      <c r="B15" s="20" t="s">
        <v>29</v>
      </c>
      <c r="C15" s="21">
        <f>[1]!EURNZD</f>
        <v>1.6915</v>
      </c>
      <c r="D15" s="22">
        <v>1.6919999999999999</v>
      </c>
      <c r="E15" s="23">
        <f t="shared" si="0"/>
        <v>4.9999999999994493</v>
      </c>
      <c r="F15" s="24">
        <v>1.6910000000000001</v>
      </c>
      <c r="G15" s="25">
        <f t="shared" si="1"/>
        <v>4.9999999999994493</v>
      </c>
      <c r="H15" s="26">
        <v>1.6919999999999999</v>
      </c>
      <c r="I15" s="23">
        <f t="shared" si="2"/>
        <v>4.9999999999994493</v>
      </c>
      <c r="J15" s="24">
        <v>1.6910000000000001</v>
      </c>
      <c r="K15" s="27">
        <f t="shared" si="3"/>
        <v>4.9999999999994493</v>
      </c>
      <c r="L15" s="26">
        <v>1.6919999999999999</v>
      </c>
      <c r="M15" s="23">
        <f t="shared" si="4"/>
        <v>4.9999999999994493</v>
      </c>
      <c r="N15" s="24">
        <v>1.6910000000000001</v>
      </c>
      <c r="O15" s="28">
        <f t="shared" si="5"/>
        <v>4.9999999999994493</v>
      </c>
      <c r="P15" s="29">
        <v>1.6919999999999999</v>
      </c>
      <c r="Q15" s="23">
        <f t="shared" si="6"/>
        <v>4.9999999999994493</v>
      </c>
      <c r="R15" s="24">
        <v>1.6910000000000001</v>
      </c>
      <c r="S15" s="30">
        <f t="shared" si="7"/>
        <v>4.9999999999994493</v>
      </c>
      <c r="T15" s="29">
        <v>1.6919999999999999</v>
      </c>
      <c r="U15" s="23">
        <f t="shared" si="8"/>
        <v>4.9999999999994493</v>
      </c>
      <c r="V15" s="24">
        <v>1.6910000000000001</v>
      </c>
      <c r="W15" s="30">
        <f t="shared" si="9"/>
        <v>4.9999999999994493</v>
      </c>
      <c r="X15" s="29">
        <v>1.6919999999999999</v>
      </c>
      <c r="Y15" s="23">
        <f t="shared" si="10"/>
        <v>4.9999999999994493</v>
      </c>
      <c r="Z15" s="24">
        <v>1.6910000000000001</v>
      </c>
      <c r="AA15" s="30">
        <f t="shared" si="11"/>
        <v>4.9999999999994493</v>
      </c>
    </row>
    <row r="16" spans="1:27" s="9" customFormat="1" ht="24" customHeight="1">
      <c r="A16" s="19">
        <v>14</v>
      </c>
      <c r="B16" s="20" t="s">
        <v>26</v>
      </c>
      <c r="C16" s="21">
        <f>[1]!GBPAUD</f>
        <v>1.68692</v>
      </c>
      <c r="D16" s="22">
        <v>1.6874</v>
      </c>
      <c r="E16" s="23">
        <f t="shared" si="0"/>
        <v>4.8000000000003595</v>
      </c>
      <c r="F16" s="24">
        <v>1.6863999999999999</v>
      </c>
      <c r="G16" s="25">
        <f t="shared" si="1"/>
        <v>5.2000000000007596</v>
      </c>
      <c r="H16" s="26">
        <v>1.6874</v>
      </c>
      <c r="I16" s="23">
        <f t="shared" si="2"/>
        <v>4.8000000000003595</v>
      </c>
      <c r="J16" s="24">
        <v>1.6863999999999999</v>
      </c>
      <c r="K16" s="27">
        <f t="shared" si="3"/>
        <v>5.2000000000007596</v>
      </c>
      <c r="L16" s="26">
        <v>1.6874</v>
      </c>
      <c r="M16" s="23">
        <f t="shared" si="4"/>
        <v>4.8000000000003595</v>
      </c>
      <c r="N16" s="24">
        <v>1.6863999999999999</v>
      </c>
      <c r="O16" s="28">
        <f t="shared" si="5"/>
        <v>5.2000000000007596</v>
      </c>
      <c r="P16" s="29">
        <v>1.6874</v>
      </c>
      <c r="Q16" s="23">
        <f t="shared" si="6"/>
        <v>4.8000000000003595</v>
      </c>
      <c r="R16" s="24">
        <v>1.6863999999999999</v>
      </c>
      <c r="S16" s="30">
        <f t="shared" si="7"/>
        <v>5.2000000000007596</v>
      </c>
      <c r="T16" s="29">
        <v>1.6874</v>
      </c>
      <c r="U16" s="23">
        <f t="shared" si="8"/>
        <v>4.8000000000003595</v>
      </c>
      <c r="V16" s="24">
        <v>1.6863999999999999</v>
      </c>
      <c r="W16" s="30">
        <f t="shared" si="9"/>
        <v>5.2000000000007596</v>
      </c>
      <c r="X16" s="29">
        <v>1.6874</v>
      </c>
      <c r="Y16" s="23">
        <f t="shared" si="10"/>
        <v>4.8000000000003595</v>
      </c>
      <c r="Z16" s="24">
        <v>1.6863999999999999</v>
      </c>
      <c r="AA16" s="30">
        <f t="shared" si="11"/>
        <v>5.2000000000007596</v>
      </c>
    </row>
    <row r="17" spans="1:27" s="9" customFormat="1" ht="24" customHeight="1">
      <c r="A17" s="19">
        <v>15</v>
      </c>
      <c r="B17" s="20" t="s">
        <v>27</v>
      </c>
      <c r="C17" s="21">
        <f>[1]!GBPCAD</f>
        <v>1.6650100000000001</v>
      </c>
      <c r="D17" s="22">
        <v>1.6655</v>
      </c>
      <c r="E17" s="23">
        <f t="shared" si="0"/>
        <v>4.8999999999987942</v>
      </c>
      <c r="F17" s="24">
        <v>1.6645000000000001</v>
      </c>
      <c r="G17" s="25">
        <f t="shared" si="1"/>
        <v>5.1000000000001044</v>
      </c>
      <c r="H17" s="26">
        <v>1.6655</v>
      </c>
      <c r="I17" s="23">
        <f t="shared" si="2"/>
        <v>4.8999999999987942</v>
      </c>
      <c r="J17" s="24">
        <v>1.6645000000000001</v>
      </c>
      <c r="K17" s="27">
        <f t="shared" si="3"/>
        <v>5.1000000000001044</v>
      </c>
      <c r="L17" s="26">
        <v>1.6655</v>
      </c>
      <c r="M17" s="23">
        <f t="shared" si="4"/>
        <v>4.8999999999987942</v>
      </c>
      <c r="N17" s="24">
        <v>1.6645000000000001</v>
      </c>
      <c r="O17" s="28">
        <f t="shared" si="5"/>
        <v>5.1000000000001044</v>
      </c>
      <c r="P17" s="29">
        <v>1.6655</v>
      </c>
      <c r="Q17" s="23">
        <f t="shared" si="6"/>
        <v>4.8999999999987942</v>
      </c>
      <c r="R17" s="24">
        <v>1.6645000000000001</v>
      </c>
      <c r="S17" s="30">
        <f t="shared" si="7"/>
        <v>5.1000000000001044</v>
      </c>
      <c r="T17" s="29">
        <v>1.6655</v>
      </c>
      <c r="U17" s="23">
        <f t="shared" si="8"/>
        <v>4.8999999999987942</v>
      </c>
      <c r="V17" s="24">
        <v>1.6645000000000001</v>
      </c>
      <c r="W17" s="30">
        <f t="shared" si="9"/>
        <v>5.1000000000001044</v>
      </c>
      <c r="X17" s="29">
        <v>1.6655</v>
      </c>
      <c r="Y17" s="23">
        <f t="shared" si="10"/>
        <v>4.8999999999987942</v>
      </c>
      <c r="Z17" s="24">
        <v>1.6645000000000001</v>
      </c>
      <c r="AA17" s="30">
        <f t="shared" si="11"/>
        <v>5.1000000000001044</v>
      </c>
    </row>
    <row r="18" spans="1:27" s="9" customFormat="1" ht="24" customHeight="1">
      <c r="A18" s="3">
        <v>16</v>
      </c>
      <c r="B18" s="4" t="s">
        <v>28</v>
      </c>
      <c r="C18" s="5">
        <f>[1]!GBPNZD</f>
        <v>1.89435</v>
      </c>
      <c r="D18" s="12">
        <v>1.895</v>
      </c>
      <c r="E18" s="6">
        <f t="shared" si="0"/>
        <v>6.5000000000003944</v>
      </c>
      <c r="F18" s="7">
        <v>1.8939999999999999</v>
      </c>
      <c r="G18" s="13">
        <f t="shared" si="1"/>
        <v>3.5000000000007248</v>
      </c>
      <c r="H18" s="14">
        <v>1.895</v>
      </c>
      <c r="I18" s="6">
        <f t="shared" si="2"/>
        <v>6.5000000000003944</v>
      </c>
      <c r="J18" s="7">
        <v>1.8939999999999999</v>
      </c>
      <c r="K18" s="15">
        <f t="shared" si="3"/>
        <v>3.5000000000007248</v>
      </c>
      <c r="L18" s="14">
        <v>1.895</v>
      </c>
      <c r="M18" s="6">
        <f t="shared" si="4"/>
        <v>6.5000000000003944</v>
      </c>
      <c r="N18" s="7">
        <v>1.8939999999999999</v>
      </c>
      <c r="O18" s="16">
        <f t="shared" si="5"/>
        <v>3.5000000000007248</v>
      </c>
      <c r="P18" s="17">
        <v>1.895</v>
      </c>
      <c r="Q18" s="6">
        <f t="shared" si="6"/>
        <v>6.5000000000003944</v>
      </c>
      <c r="R18" s="7">
        <v>1.8939999999999999</v>
      </c>
      <c r="S18" s="18">
        <f t="shared" si="7"/>
        <v>3.5000000000007248</v>
      </c>
      <c r="T18" s="17">
        <v>1.895</v>
      </c>
      <c r="U18" s="6">
        <f t="shared" si="8"/>
        <v>6.5000000000003944</v>
      </c>
      <c r="V18" s="7">
        <v>1.8939999999999999</v>
      </c>
      <c r="W18" s="18">
        <f t="shared" si="9"/>
        <v>3.5000000000007248</v>
      </c>
      <c r="X18" s="17">
        <v>1.895</v>
      </c>
      <c r="Y18" s="6">
        <f t="shared" si="10"/>
        <v>6.5000000000003944</v>
      </c>
      <c r="Z18" s="7">
        <v>1.8939999999999999</v>
      </c>
      <c r="AA18" s="18">
        <f t="shared" si="11"/>
        <v>3.5000000000007248</v>
      </c>
    </row>
    <row r="19" spans="1:27" s="9" customFormat="1" ht="21" customHeight="1"/>
    <row r="20" spans="1:27" s="9" customFormat="1"/>
    <row r="21" spans="1:27" s="9" customFormat="1"/>
    <row r="22" spans="1:27" s="9" customFormat="1"/>
    <row r="23" spans="1:27" s="9" customFormat="1"/>
    <row r="24" spans="1:27" s="9" customFormat="1"/>
    <row r="25" spans="1:27" s="9" customFormat="1"/>
    <row r="26" spans="1:27" s="9" customFormat="1"/>
    <row r="27" spans="1:27" s="9" customFormat="1"/>
    <row r="28" spans="1:27" s="9" customFormat="1"/>
    <row r="29" spans="1:27" s="9" customFormat="1"/>
    <row r="30" spans="1:27" s="9" customFormat="1"/>
    <row r="31" spans="1:27" s="9" customFormat="1"/>
    <row r="32" spans="1:27" s="9" customFormat="1"/>
    <row r="33" s="9" customFormat="1"/>
    <row r="34" s="9" customFormat="1"/>
    <row r="35" s="9" customFormat="1"/>
    <row r="36" s="9" customFormat="1"/>
    <row r="37" s="9" customFormat="1"/>
    <row r="38" s="9" customFormat="1"/>
    <row r="39" s="9" customFormat="1"/>
    <row r="40" s="9" customFormat="1"/>
    <row r="41" s="9" customFormat="1"/>
    <row r="42" s="9" customFormat="1"/>
    <row r="43" s="9" customFormat="1"/>
    <row r="44" s="9" customFormat="1"/>
    <row r="45" s="9" customFormat="1"/>
    <row r="46" s="9" customFormat="1"/>
    <row r="47" s="9" customFormat="1"/>
    <row r="48" s="9" customFormat="1"/>
    <row r="49" s="9" customFormat="1"/>
    <row r="50" s="9" customFormat="1"/>
    <row r="51" s="9" customFormat="1"/>
    <row r="52" s="9" customFormat="1"/>
    <row r="53" s="9" customFormat="1"/>
    <row r="54" s="9" customFormat="1"/>
    <row r="55" s="9" customFormat="1"/>
    <row r="56" s="9" customFormat="1"/>
    <row r="57" s="9" customFormat="1"/>
    <row r="58" s="9" customFormat="1"/>
    <row r="59" s="9" customFormat="1"/>
    <row r="60" s="9" customFormat="1"/>
    <row r="61" s="9" customFormat="1"/>
    <row r="62" s="9" customFormat="1"/>
    <row r="63" s="9" customFormat="1"/>
    <row r="64" s="9" customFormat="1"/>
    <row r="65" s="9" customFormat="1"/>
    <row r="66" s="9" customFormat="1"/>
    <row r="67" s="9" customFormat="1"/>
    <row r="68" s="9" customFormat="1"/>
    <row r="69" s="9" customFormat="1"/>
    <row r="70" s="9" customFormat="1"/>
    <row r="71" s="9" customFormat="1"/>
    <row r="72" s="9" customFormat="1"/>
    <row r="73" s="9" customFormat="1"/>
    <row r="74" s="9" customFormat="1"/>
    <row r="75" s="9" customFormat="1"/>
    <row r="76" s="9" customFormat="1"/>
    <row r="77" s="9" customFormat="1"/>
    <row r="78" s="9" customFormat="1"/>
    <row r="79" s="9" customFormat="1"/>
    <row r="80" s="9" customFormat="1"/>
    <row r="81" spans="1:3" s="9" customFormat="1"/>
    <row r="82" spans="1:3" s="9" customFormat="1"/>
    <row r="83" spans="1:3">
      <c r="A83" s="10"/>
      <c r="B83" s="10"/>
      <c r="C83" s="10"/>
    </row>
    <row r="84" spans="1:3">
      <c r="A84" s="11"/>
      <c r="B84" s="11"/>
      <c r="C84" s="11"/>
    </row>
  </sheetData>
  <mergeCells count="7">
    <mergeCell ref="T1:W1"/>
    <mergeCell ref="X1:AA1"/>
    <mergeCell ref="L1:O1"/>
    <mergeCell ref="P1:S1"/>
    <mergeCell ref="A1:C1"/>
    <mergeCell ref="D1:G1"/>
    <mergeCell ref="H1:K1"/>
  </mergeCells>
  <conditionalFormatting sqref="I4:I18">
    <cfRule type="cellIs" dxfId="263" priority="22" operator="between">
      <formula>1</formula>
      <formula>10</formula>
    </cfRule>
  </conditionalFormatting>
  <conditionalFormatting sqref="I3">
    <cfRule type="cellIs" dxfId="262" priority="24" operator="between">
      <formula>1</formula>
      <formula>10</formula>
    </cfRule>
  </conditionalFormatting>
  <conditionalFormatting sqref="K3">
    <cfRule type="cellIs" dxfId="261" priority="23" operator="between">
      <formula>1</formula>
      <formula>10</formula>
    </cfRule>
  </conditionalFormatting>
  <conditionalFormatting sqref="K4:K18">
    <cfRule type="cellIs" dxfId="260" priority="21" operator="between">
      <formula>1</formula>
      <formula>10</formula>
    </cfRule>
  </conditionalFormatting>
  <conditionalFormatting sqref="M3">
    <cfRule type="cellIs" dxfId="259" priority="20" operator="between">
      <formula>1</formula>
      <formula>10</formula>
    </cfRule>
  </conditionalFormatting>
  <conditionalFormatting sqref="O3">
    <cfRule type="cellIs" dxfId="258" priority="19" operator="between">
      <formula>1</formula>
      <formula>10</formula>
    </cfRule>
  </conditionalFormatting>
  <conditionalFormatting sqref="M4:M18">
    <cfRule type="cellIs" dxfId="257" priority="18" operator="between">
      <formula>1</formula>
      <formula>10</formula>
    </cfRule>
  </conditionalFormatting>
  <conditionalFormatting sqref="O4:O18">
    <cfRule type="cellIs" dxfId="256" priority="17" operator="between">
      <formula>1</formula>
      <formula>10</formula>
    </cfRule>
  </conditionalFormatting>
  <conditionalFormatting sqref="S3">
    <cfRule type="cellIs" dxfId="255" priority="15" operator="between">
      <formula>1</formula>
      <formula>10</formula>
    </cfRule>
  </conditionalFormatting>
  <conditionalFormatting sqref="E4:E18">
    <cfRule type="cellIs" dxfId="254" priority="10" operator="between">
      <formula>1</formula>
      <formula>10</formula>
    </cfRule>
  </conditionalFormatting>
  <conditionalFormatting sqref="Q3">
    <cfRule type="cellIs" dxfId="253" priority="16" operator="between">
      <formula>1</formula>
      <formula>10</formula>
    </cfRule>
  </conditionalFormatting>
  <conditionalFormatting sqref="Q4:Q18">
    <cfRule type="cellIs" dxfId="252" priority="14" operator="between">
      <formula>1</formula>
      <formula>10</formula>
    </cfRule>
  </conditionalFormatting>
  <conditionalFormatting sqref="S4:S18">
    <cfRule type="cellIs" dxfId="251" priority="13" operator="between">
      <formula>1</formula>
      <formula>10</formula>
    </cfRule>
  </conditionalFormatting>
  <conditionalFormatting sqref="E3">
    <cfRule type="cellIs" dxfId="250" priority="12" operator="between">
      <formula>1</formula>
      <formula>10</formula>
    </cfRule>
  </conditionalFormatting>
  <conditionalFormatting sqref="G3">
    <cfRule type="cellIs" dxfId="249" priority="11" operator="between">
      <formula>1</formula>
      <formula>10</formula>
    </cfRule>
  </conditionalFormatting>
  <conditionalFormatting sqref="G4:G18">
    <cfRule type="cellIs" dxfId="248" priority="9" operator="between">
      <formula>1</formula>
      <formula>10</formula>
    </cfRule>
  </conditionalFormatting>
  <conditionalFormatting sqref="W3">
    <cfRule type="cellIs" dxfId="247" priority="7" operator="between">
      <formula>1</formula>
      <formula>10</formula>
    </cfRule>
  </conditionalFormatting>
  <conditionalFormatting sqref="U3">
    <cfRule type="cellIs" dxfId="246" priority="8" operator="between">
      <formula>1</formula>
      <formula>10</formula>
    </cfRule>
  </conditionalFormatting>
  <conditionalFormatting sqref="U4:U18">
    <cfRule type="cellIs" dxfId="245" priority="6" operator="between">
      <formula>1</formula>
      <formula>10</formula>
    </cfRule>
  </conditionalFormatting>
  <conditionalFormatting sqref="W4:W18">
    <cfRule type="cellIs" dxfId="244" priority="5" operator="between">
      <formula>1</formula>
      <formula>10</formula>
    </cfRule>
  </conditionalFormatting>
  <conditionalFormatting sqref="AA3">
    <cfRule type="cellIs" dxfId="243" priority="3" operator="between">
      <formula>1</formula>
      <formula>10</formula>
    </cfRule>
  </conditionalFormatting>
  <conditionalFormatting sqref="Y3">
    <cfRule type="cellIs" dxfId="242" priority="4" operator="between">
      <formula>1</formula>
      <formula>10</formula>
    </cfRule>
  </conditionalFormatting>
  <conditionalFormatting sqref="Y4:Y18">
    <cfRule type="cellIs" dxfId="241" priority="2" operator="between">
      <formula>1</formula>
      <formula>10</formula>
    </cfRule>
  </conditionalFormatting>
  <conditionalFormatting sqref="AA4:AA18">
    <cfRule type="cellIs" dxfId="240" priority="1" operator="between">
      <formula>1</formula>
      <formula>10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4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F3" sqref="F3"/>
    </sheetView>
  </sheetViews>
  <sheetFormatPr defaultRowHeight="12.75"/>
  <cols>
    <col min="1" max="1" width="4.7109375" style="1" customWidth="1"/>
    <col min="2" max="2" width="11.28515625" style="1" customWidth="1"/>
    <col min="3" max="3" width="11.42578125" style="1" customWidth="1"/>
    <col min="4" max="4" width="10.85546875" style="1" customWidth="1"/>
    <col min="5" max="5" width="6.28515625" style="1" customWidth="1"/>
    <col min="6" max="6" width="10.140625" style="1" customWidth="1"/>
    <col min="7" max="7" width="5.7109375" style="1" customWidth="1"/>
    <col min="8" max="8" width="9.140625" style="1"/>
    <col min="9" max="9" width="5.7109375" style="1" customWidth="1"/>
    <col min="10" max="10" width="9.140625" style="1"/>
    <col min="11" max="11" width="5.7109375" style="1" customWidth="1"/>
    <col min="12" max="12" width="9.140625" style="1"/>
    <col min="13" max="13" width="5.7109375" style="1" customWidth="1"/>
    <col min="14" max="14" width="9.140625" style="1"/>
    <col min="15" max="15" width="5.7109375" style="1" customWidth="1"/>
    <col min="16" max="16" width="9.140625" style="1"/>
    <col min="17" max="17" width="5.7109375" style="1" customWidth="1"/>
    <col min="18" max="18" width="9.140625" style="1"/>
    <col min="19" max="19" width="5.7109375" style="1" customWidth="1"/>
    <col min="20" max="20" width="9.140625" style="1"/>
    <col min="21" max="21" width="5.7109375" style="1" customWidth="1"/>
    <col min="22" max="22" width="9.140625" style="1"/>
    <col min="23" max="23" width="5.7109375" style="1" customWidth="1"/>
    <col min="24" max="16384" width="9.140625" style="1"/>
  </cols>
  <sheetData>
    <row r="1" spans="1:27" ht="28.5" thickBot="1">
      <c r="A1" s="62" t="s">
        <v>30</v>
      </c>
      <c r="B1" s="63"/>
      <c r="C1" s="63"/>
      <c r="D1" s="64" t="s">
        <v>16</v>
      </c>
      <c r="E1" s="65"/>
      <c r="F1" s="65"/>
      <c r="G1" s="65"/>
      <c r="H1" s="67" t="s">
        <v>8</v>
      </c>
      <c r="I1" s="58"/>
      <c r="J1" s="58"/>
      <c r="K1" s="58"/>
      <c r="L1" s="60" t="s">
        <v>9</v>
      </c>
      <c r="M1" s="58"/>
      <c r="N1" s="58"/>
      <c r="O1" s="66"/>
      <c r="P1" s="60" t="s">
        <v>10</v>
      </c>
      <c r="Q1" s="58"/>
      <c r="R1" s="58"/>
      <c r="S1" s="61"/>
      <c r="T1" s="57" t="s">
        <v>11</v>
      </c>
      <c r="U1" s="58"/>
      <c r="V1" s="58"/>
      <c r="W1" s="59"/>
      <c r="X1" s="57" t="s">
        <v>13</v>
      </c>
      <c r="Y1" s="58"/>
      <c r="Z1" s="58"/>
      <c r="AA1" s="59"/>
    </row>
    <row r="2" spans="1:27" s="2" customFormat="1" ht="40.5" customHeight="1" thickBot="1">
      <c r="A2" s="36" t="s">
        <v>7</v>
      </c>
      <c r="B2" s="37" t="s">
        <v>0</v>
      </c>
      <c r="C2" s="38" t="s">
        <v>12</v>
      </c>
      <c r="D2" s="39" t="s">
        <v>17</v>
      </c>
      <c r="E2" s="40" t="s">
        <v>15</v>
      </c>
      <c r="F2" s="40" t="s">
        <v>18</v>
      </c>
      <c r="G2" s="41" t="s">
        <v>14</v>
      </c>
      <c r="H2" s="39" t="s">
        <v>17</v>
      </c>
      <c r="I2" s="40" t="s">
        <v>15</v>
      </c>
      <c r="J2" s="40" t="s">
        <v>18</v>
      </c>
      <c r="K2" s="41" t="s">
        <v>14</v>
      </c>
      <c r="L2" s="42" t="s">
        <v>17</v>
      </c>
      <c r="M2" s="40" t="s">
        <v>15</v>
      </c>
      <c r="N2" s="40" t="s">
        <v>18</v>
      </c>
      <c r="O2" s="43" t="s">
        <v>14</v>
      </c>
      <c r="P2" s="42" t="s">
        <v>17</v>
      </c>
      <c r="Q2" s="40" t="s">
        <v>15</v>
      </c>
      <c r="R2" s="40" t="s">
        <v>18</v>
      </c>
      <c r="S2" s="44" t="s">
        <v>14</v>
      </c>
      <c r="T2" s="45" t="s">
        <v>17</v>
      </c>
      <c r="U2" s="40" t="s">
        <v>15</v>
      </c>
      <c r="V2" s="40" t="s">
        <v>18</v>
      </c>
      <c r="W2" s="46" t="s">
        <v>14</v>
      </c>
      <c r="X2" s="45" t="s">
        <v>17</v>
      </c>
      <c r="Y2" s="40" t="s">
        <v>15</v>
      </c>
      <c r="Z2" s="40" t="s">
        <v>18</v>
      </c>
      <c r="AA2" s="46" t="s">
        <v>14</v>
      </c>
    </row>
    <row r="3" spans="1:27" s="8" customFormat="1" ht="24" customHeight="1">
      <c r="A3" s="19">
        <v>1</v>
      </c>
      <c r="B3" s="20" t="s">
        <v>3</v>
      </c>
      <c r="C3" s="21">
        <f>[1]!AUDUSD</f>
        <v>0.78151000000000004</v>
      </c>
      <c r="D3" s="22">
        <v>0.78469999999999995</v>
      </c>
      <c r="E3" s="23">
        <f>(D3-$C$3:$C$18)*10000</f>
        <v>31.899999999999153</v>
      </c>
      <c r="F3" s="24"/>
      <c r="G3" s="25">
        <f>($C$3:$C$18-F3)*10000</f>
        <v>7815.1</v>
      </c>
      <c r="H3" s="22">
        <v>0.78200000000000003</v>
      </c>
      <c r="I3" s="23">
        <f>(H3-$C$3:$C$18)*10000</f>
        <v>4.8999999999999044</v>
      </c>
      <c r="J3" s="24">
        <v>0.78100000000000003</v>
      </c>
      <c r="K3" s="25">
        <f>($C$3:$C$18-J3)*10000</f>
        <v>5.1000000000001044</v>
      </c>
      <c r="L3" s="26">
        <v>0.78469999999999995</v>
      </c>
      <c r="M3" s="23">
        <f>(L3-$C$3:$C$18)*10000</f>
        <v>31.899999999999153</v>
      </c>
      <c r="N3" s="24">
        <v>0.78100000000000003</v>
      </c>
      <c r="O3" s="27">
        <f>($C$3:$C$18-N3)*10000</f>
        <v>5.1000000000001044</v>
      </c>
      <c r="P3" s="26">
        <v>0.78200000000000003</v>
      </c>
      <c r="Q3" s="23">
        <f>(P3-$C$3:$C$18)*10000</f>
        <v>4.8999999999999044</v>
      </c>
      <c r="R3" s="24">
        <v>0.78100000000000003</v>
      </c>
      <c r="S3" s="28">
        <f>($C$3:$C$18-R3)*10000</f>
        <v>5.1000000000001044</v>
      </c>
      <c r="T3" s="29">
        <v>0.78200000000000003</v>
      </c>
      <c r="U3" s="23">
        <f>(T3-$C$3:$C$18)*10000</f>
        <v>4.8999999999999044</v>
      </c>
      <c r="V3" s="24">
        <v>0.78100000000000003</v>
      </c>
      <c r="W3" s="30">
        <f>($C$3:$C$18-V3)*10000</f>
        <v>5.1000000000001044</v>
      </c>
      <c r="X3" s="29">
        <v>0.78200000000000003</v>
      </c>
      <c r="Y3" s="23">
        <f>(X3-$C$3:$C$18)*10000</f>
        <v>4.8999999999999044</v>
      </c>
      <c r="Z3" s="24">
        <v>0.78100000000000003</v>
      </c>
      <c r="AA3" s="30">
        <f>($C$3:$C$18-Z3)*10000</f>
        <v>5.1000000000001044</v>
      </c>
    </row>
    <row r="4" spans="1:27" s="8" customFormat="1" ht="24" customHeight="1">
      <c r="A4" s="19">
        <v>2</v>
      </c>
      <c r="B4" s="20" t="s">
        <v>2</v>
      </c>
      <c r="C4" s="21">
        <f>[1]!EURUSD</f>
        <v>1.1778999999999999</v>
      </c>
      <c r="D4" s="22">
        <v>1.1785000000000001</v>
      </c>
      <c r="E4" s="23">
        <f>(D4-$C$3:$C$18)*10000</f>
        <v>6.0000000000015596</v>
      </c>
      <c r="F4" s="24">
        <v>1.1775</v>
      </c>
      <c r="G4" s="25">
        <f>($C$3:$C$18-F4)*10000</f>
        <v>3.9999999999995595</v>
      </c>
      <c r="H4" s="22">
        <v>1.1785000000000001</v>
      </c>
      <c r="I4" s="23">
        <f>(H4-$C$3:$C$18)*10000</f>
        <v>6.0000000000015596</v>
      </c>
      <c r="J4" s="24">
        <v>1.1775</v>
      </c>
      <c r="K4" s="25">
        <f>($C$3:$C$18-J4)*10000</f>
        <v>3.9999999999995595</v>
      </c>
      <c r="L4" s="26">
        <v>1.1785000000000001</v>
      </c>
      <c r="M4" s="23">
        <f>(L4-$C$3:$C$18)*10000</f>
        <v>6.0000000000015596</v>
      </c>
      <c r="N4" s="24">
        <v>1.1775</v>
      </c>
      <c r="O4" s="27">
        <f>($C$3:$C$18-N4)*10000</f>
        <v>3.9999999999995595</v>
      </c>
      <c r="P4" s="26">
        <v>1.1785000000000001</v>
      </c>
      <c r="Q4" s="23">
        <f>(P4-$C$3:$C$18)*10000</f>
        <v>6.0000000000015596</v>
      </c>
      <c r="R4" s="24">
        <v>1.1775</v>
      </c>
      <c r="S4" s="28">
        <f>($C$3:$C$18-R4)*10000</f>
        <v>3.9999999999995595</v>
      </c>
      <c r="T4" s="29">
        <v>1.1785000000000001</v>
      </c>
      <c r="U4" s="23">
        <f>(T4-$C$3:$C$18)*10000</f>
        <v>6.0000000000015596</v>
      </c>
      <c r="V4" s="24">
        <v>1.1775</v>
      </c>
      <c r="W4" s="30">
        <f>($C$3:$C$18-V4)*10000</f>
        <v>3.9999999999995595</v>
      </c>
      <c r="X4" s="29">
        <v>1.1795</v>
      </c>
      <c r="Y4" s="23">
        <f>(X4-$C$3:$C$18)*10000</f>
        <v>16.000000000000458</v>
      </c>
      <c r="Z4" s="24">
        <v>1.1765000000000001</v>
      </c>
      <c r="AA4" s="30">
        <f>($C$3:$C$18-Z4)*10000</f>
        <v>13.999999999998458</v>
      </c>
    </row>
    <row r="5" spans="1:27" s="8" customFormat="1" ht="24" customHeight="1">
      <c r="A5" s="19">
        <v>3</v>
      </c>
      <c r="B5" s="20" t="s">
        <v>1</v>
      </c>
      <c r="C5" s="21">
        <f>[1]!GBPUSD</f>
        <v>1.31873</v>
      </c>
      <c r="D5" s="22">
        <v>1.3191999999999999</v>
      </c>
      <c r="E5" s="23">
        <f>(D5-$C$3:$C$18)*10000</f>
        <v>4.6999999999997044</v>
      </c>
      <c r="F5" s="24">
        <v>1.3182</v>
      </c>
      <c r="G5" s="25">
        <f>($C$3:$C$18-F5)*10000</f>
        <v>5.2999999999991942</v>
      </c>
      <c r="H5" s="22">
        <v>1.3191999999999999</v>
      </c>
      <c r="I5" s="23">
        <f>(H5-$C$3:$C$18)*10000</f>
        <v>4.6999999999997044</v>
      </c>
      <c r="J5" s="24">
        <v>1.3182</v>
      </c>
      <c r="K5" s="25">
        <f>($C$3:$C$18-J5)*10000</f>
        <v>5.2999999999991942</v>
      </c>
      <c r="L5" s="26">
        <v>1.3191999999999999</v>
      </c>
      <c r="M5" s="23">
        <f>(L5-$C$3:$C$18)*10000</f>
        <v>4.6999999999997044</v>
      </c>
      <c r="N5" s="24">
        <v>1.3182</v>
      </c>
      <c r="O5" s="27">
        <f>($C$3:$C$18-N5)*10000</f>
        <v>5.2999999999991942</v>
      </c>
      <c r="P5" s="26">
        <v>1.3191999999999999</v>
      </c>
      <c r="Q5" s="23">
        <f>(P5-$C$3:$C$18)*10000</f>
        <v>4.6999999999997044</v>
      </c>
      <c r="R5" s="24">
        <v>1.3182</v>
      </c>
      <c r="S5" s="28">
        <f>($C$3:$C$18-R5)*10000</f>
        <v>5.2999999999991942</v>
      </c>
      <c r="T5" s="29">
        <v>1.3191999999999999</v>
      </c>
      <c r="U5" s="23">
        <f>(T5-$C$3:$C$18)*10000</f>
        <v>4.6999999999997044</v>
      </c>
      <c r="V5" s="24">
        <v>1.3182</v>
      </c>
      <c r="W5" s="30">
        <f>($C$3:$C$18-V5)*10000</f>
        <v>5.2999999999991942</v>
      </c>
      <c r="X5" s="29">
        <v>1.3191999999999999</v>
      </c>
      <c r="Y5" s="23">
        <f>(X5-$C$3:$C$18)*10000</f>
        <v>4.6999999999997044</v>
      </c>
      <c r="Z5" s="24">
        <v>1.3182</v>
      </c>
      <c r="AA5" s="30">
        <f>($C$3:$C$18-Z5)*10000</f>
        <v>5.2999999999991942</v>
      </c>
    </row>
    <row r="6" spans="1:27" s="8" customFormat="1" ht="24" customHeight="1">
      <c r="A6" s="19">
        <v>4</v>
      </c>
      <c r="B6" s="20" t="s">
        <v>4</v>
      </c>
      <c r="C6" s="21">
        <f>[1]!NZDUSD</f>
        <v>0.69628999999999996</v>
      </c>
      <c r="D6" s="22">
        <v>0.69699999999999995</v>
      </c>
      <c r="E6" s="23">
        <f>(D6-$C$3:$C$18)*10000</f>
        <v>7.0999999999998842</v>
      </c>
      <c r="F6" s="24">
        <v>0.69599999999999995</v>
      </c>
      <c r="G6" s="25">
        <f>($C$3:$C$18-F6)*10000</f>
        <v>2.9000000000001247</v>
      </c>
      <c r="H6" s="22">
        <v>0.69699999999999995</v>
      </c>
      <c r="I6" s="23">
        <f>(H6-$C$3:$C$18)*10000</f>
        <v>7.0999999999998842</v>
      </c>
      <c r="J6" s="24">
        <v>0.69599999999999995</v>
      </c>
      <c r="K6" s="25">
        <f>($C$3:$C$18-J6)*10000</f>
        <v>2.9000000000001247</v>
      </c>
      <c r="L6" s="26">
        <v>0.69699999999999995</v>
      </c>
      <c r="M6" s="23">
        <f>(L6-$C$3:$C$18)*10000</f>
        <v>7.0999999999998842</v>
      </c>
      <c r="N6" s="24">
        <v>0.69599999999999995</v>
      </c>
      <c r="O6" s="27">
        <f>($C$3:$C$18-N6)*10000</f>
        <v>2.9000000000001247</v>
      </c>
      <c r="P6" s="26">
        <v>0.69699999999999995</v>
      </c>
      <c r="Q6" s="23">
        <f>(P6-$C$3:$C$18)*10000</f>
        <v>7.0999999999998842</v>
      </c>
      <c r="R6" s="24">
        <v>0.69599999999999995</v>
      </c>
      <c r="S6" s="28">
        <f>($C$3:$C$18-R6)*10000</f>
        <v>2.9000000000001247</v>
      </c>
      <c r="T6" s="29">
        <v>0.69699999999999995</v>
      </c>
      <c r="U6" s="23">
        <f>(T6-$C$3:$C$18)*10000</f>
        <v>7.0999999999998842</v>
      </c>
      <c r="V6" s="24">
        <v>0.69599999999999995</v>
      </c>
      <c r="W6" s="30">
        <f>($C$3:$C$18-V6)*10000</f>
        <v>2.9000000000001247</v>
      </c>
      <c r="X6" s="29">
        <v>0.69699999999999995</v>
      </c>
      <c r="Y6" s="23">
        <f>(X6-$C$3:$C$18)*10000</f>
        <v>7.0999999999998842</v>
      </c>
      <c r="Z6" s="24">
        <v>0.69599999999999995</v>
      </c>
      <c r="AA6" s="30">
        <f>($C$3:$C$18-Z6)*10000</f>
        <v>2.9000000000001247</v>
      </c>
    </row>
    <row r="7" spans="1:27" s="8" customFormat="1" ht="24" customHeight="1">
      <c r="A7" s="19">
        <v>5</v>
      </c>
      <c r="B7" s="20" t="s">
        <v>5</v>
      </c>
      <c r="C7" s="21">
        <f>[1]!USDCAD</f>
        <v>1.2624899999999999</v>
      </c>
      <c r="D7" s="22">
        <v>1.2629999999999999</v>
      </c>
      <c r="E7" s="23">
        <f>(D7-$C$3:$C$18)*10000</f>
        <v>5.1000000000001044</v>
      </c>
      <c r="F7" s="24">
        <v>1.262</v>
      </c>
      <c r="G7" s="25">
        <f>($C$3:$C$18-F7)*10000</f>
        <v>4.8999999999987942</v>
      </c>
      <c r="H7" s="22">
        <v>1.2629999999999999</v>
      </c>
      <c r="I7" s="23">
        <f>(H7-$C$3:$C$18)*10000</f>
        <v>5.1000000000001044</v>
      </c>
      <c r="J7" s="24">
        <v>1.262</v>
      </c>
      <c r="K7" s="25">
        <f>($C$3:$C$18-J7)*10000</f>
        <v>4.8999999999987942</v>
      </c>
      <c r="L7" s="26">
        <v>1.2629999999999999</v>
      </c>
      <c r="M7" s="23">
        <f>(L7-$C$3:$C$18)*10000</f>
        <v>5.1000000000001044</v>
      </c>
      <c r="N7" s="24">
        <v>1.262</v>
      </c>
      <c r="O7" s="27">
        <f>($C$3:$C$18-N7)*10000</f>
        <v>4.8999999999987942</v>
      </c>
      <c r="P7" s="26">
        <v>1.2629999999999999</v>
      </c>
      <c r="Q7" s="23">
        <f>(P7-$C$3:$C$18)*10000</f>
        <v>5.1000000000001044</v>
      </c>
      <c r="R7" s="24">
        <v>1.262</v>
      </c>
      <c r="S7" s="28">
        <f>($C$3:$C$18-R7)*10000</f>
        <v>4.8999999999987942</v>
      </c>
      <c r="T7" s="29">
        <v>1.2629999999999999</v>
      </c>
      <c r="U7" s="23">
        <f>(T7-$C$3:$C$18)*10000</f>
        <v>5.1000000000001044</v>
      </c>
      <c r="V7" s="24">
        <v>1.262</v>
      </c>
      <c r="W7" s="30">
        <f>($C$3:$C$18-V7)*10000</f>
        <v>4.8999999999987942</v>
      </c>
      <c r="X7" s="29">
        <v>1.2629999999999999</v>
      </c>
      <c r="Y7" s="23">
        <f>(X7-$C$3:$C$18)*10000</f>
        <v>5.1000000000001044</v>
      </c>
      <c r="Z7" s="24">
        <v>1.262</v>
      </c>
      <c r="AA7" s="30">
        <f>($C$3:$C$18-Z7)*10000</f>
        <v>4.8999999999987942</v>
      </c>
    </row>
    <row r="8" spans="1:27" s="8" customFormat="1" ht="24" customHeight="1">
      <c r="A8" s="19">
        <v>6</v>
      </c>
      <c r="B8" s="20" t="s">
        <v>6</v>
      </c>
      <c r="C8" s="31">
        <f>[1]!USDJPY</f>
        <v>113.49299999999999</v>
      </c>
      <c r="D8" s="32">
        <v>113.52</v>
      </c>
      <c r="E8" s="23">
        <f>(D8-$C$3:$C$18)*100</f>
        <v>2.7000000000001023</v>
      </c>
      <c r="F8" s="33">
        <v>113.44</v>
      </c>
      <c r="G8" s="25">
        <f>($C$3:$C$18-F8)*100</f>
        <v>5.2999999999997272</v>
      </c>
      <c r="H8" s="32">
        <v>113.52</v>
      </c>
      <c r="I8" s="23">
        <f>(H8-$C$3:$C$18)*100</f>
        <v>2.7000000000001023</v>
      </c>
      <c r="J8" s="33">
        <v>113.44</v>
      </c>
      <c r="K8" s="25">
        <f>($C$3:$C$18-J8)*100</f>
        <v>5.2999999999997272</v>
      </c>
      <c r="L8" s="34">
        <v>113.52</v>
      </c>
      <c r="M8" s="23">
        <f>(L8-$C$3:$C$18)*100</f>
        <v>2.7000000000001023</v>
      </c>
      <c r="N8" s="33">
        <v>113.44</v>
      </c>
      <c r="O8" s="27">
        <f>($C$3:$C$18-N8)*100</f>
        <v>5.2999999999997272</v>
      </c>
      <c r="P8" s="34">
        <v>113.52</v>
      </c>
      <c r="Q8" s="23">
        <f>(P8-$C$3:$C$18)*100</f>
        <v>2.7000000000001023</v>
      </c>
      <c r="R8" s="33">
        <v>113.44</v>
      </c>
      <c r="S8" s="28">
        <f>($C$3:$C$18-R8)*100</f>
        <v>5.2999999999997272</v>
      </c>
      <c r="T8" s="35">
        <v>113.52</v>
      </c>
      <c r="U8" s="23">
        <f>(T8-$C$3:$C$18)*100</f>
        <v>2.7000000000001023</v>
      </c>
      <c r="V8" s="33">
        <v>113.44</v>
      </c>
      <c r="W8" s="30">
        <f>($C$3:$C$18-V8)*100</f>
        <v>5.2999999999997272</v>
      </c>
      <c r="X8" s="35">
        <v>113.52</v>
      </c>
      <c r="Y8" s="23">
        <f>(X8-$C$3:$C$18)*100</f>
        <v>2.7000000000001023</v>
      </c>
      <c r="Z8" s="33">
        <v>113.44</v>
      </c>
      <c r="AA8" s="30">
        <f>($C$3:$C$18-Z8)*100</f>
        <v>5.2999999999997272</v>
      </c>
    </row>
    <row r="9" spans="1:27" s="9" customFormat="1" ht="24" customHeight="1">
      <c r="A9" s="19">
        <v>7</v>
      </c>
      <c r="B9" s="20" t="s">
        <v>20</v>
      </c>
      <c r="C9" s="31">
        <f>[1]!AUDJPY</f>
        <v>88.683000000000007</v>
      </c>
      <c r="D9" s="32">
        <v>88.72</v>
      </c>
      <c r="E9" s="23">
        <f>(D9-$C$3:$C$18)*100</f>
        <v>3.6999999999991928</v>
      </c>
      <c r="F9" s="33">
        <v>88.62</v>
      </c>
      <c r="G9" s="25">
        <f>($C$3:$C$18-F9)*100</f>
        <v>6.3000000000002387</v>
      </c>
      <c r="H9" s="32">
        <v>88.72</v>
      </c>
      <c r="I9" s="23">
        <f>(H9-$C$3:$C$18)*100</f>
        <v>3.6999999999991928</v>
      </c>
      <c r="J9" s="33">
        <v>88.62</v>
      </c>
      <c r="K9" s="25">
        <f>($C$3:$C$18-J9)*100</f>
        <v>6.3000000000002387</v>
      </c>
      <c r="L9" s="34">
        <v>88.72</v>
      </c>
      <c r="M9" s="23">
        <f>(L9-$C$3:$C$18)*100</f>
        <v>3.6999999999991928</v>
      </c>
      <c r="N9" s="33">
        <v>88.62</v>
      </c>
      <c r="O9" s="27">
        <f>($C$3:$C$18-N9)*100</f>
        <v>6.3000000000002387</v>
      </c>
      <c r="P9" s="34">
        <v>88.72</v>
      </c>
      <c r="Q9" s="23">
        <f>(P9-$C$3:$C$18)*100</f>
        <v>3.6999999999991928</v>
      </c>
      <c r="R9" s="33">
        <v>88.62</v>
      </c>
      <c r="S9" s="28">
        <f>($C$3:$C$18-R9)*100</f>
        <v>6.3000000000002387</v>
      </c>
      <c r="T9" s="35">
        <v>88.72</v>
      </c>
      <c r="U9" s="23">
        <f>(T9-$C$3:$C$18)*100</f>
        <v>3.6999999999991928</v>
      </c>
      <c r="V9" s="33">
        <v>88.62</v>
      </c>
      <c r="W9" s="30">
        <f>($C$3:$C$18-V9)*100</f>
        <v>6.3000000000002387</v>
      </c>
      <c r="X9" s="35">
        <v>88.72</v>
      </c>
      <c r="Y9" s="23">
        <f>(X9-$C$3:$C$18)*100</f>
        <v>3.6999999999991928</v>
      </c>
      <c r="Z9" s="33">
        <v>88.62</v>
      </c>
      <c r="AA9" s="30">
        <f>($C$3:$C$18-Z9)*100</f>
        <v>6.3000000000002387</v>
      </c>
    </row>
    <row r="10" spans="1:27" s="9" customFormat="1" ht="24" customHeight="1">
      <c r="A10" s="19">
        <v>8</v>
      </c>
      <c r="B10" s="20" t="s">
        <v>21</v>
      </c>
      <c r="C10" s="31">
        <f>[1]!EURJPY</f>
        <v>133.65</v>
      </c>
      <c r="D10" s="32">
        <v>133.69999999999999</v>
      </c>
      <c r="E10" s="23">
        <f>(D10-$C$3:$C$18)*100</f>
        <v>4.9999999999982947</v>
      </c>
      <c r="F10" s="33">
        <v>133.6</v>
      </c>
      <c r="G10" s="25">
        <f>($C$3:$C$18-F10)*100</f>
        <v>5.0000000000011369</v>
      </c>
      <c r="H10" s="32">
        <v>133.69999999999999</v>
      </c>
      <c r="I10" s="23">
        <f>(H10-$C$3:$C$18)*100</f>
        <v>4.9999999999982947</v>
      </c>
      <c r="J10" s="33">
        <v>133.6</v>
      </c>
      <c r="K10" s="25">
        <f>($C$3:$C$18-J10)*100</f>
        <v>5.0000000000011369</v>
      </c>
      <c r="L10" s="34">
        <v>133.69999999999999</v>
      </c>
      <c r="M10" s="23">
        <f>(L10-$C$3:$C$18)*100</f>
        <v>4.9999999999982947</v>
      </c>
      <c r="N10" s="33">
        <v>133.6</v>
      </c>
      <c r="O10" s="27">
        <f>($C$3:$C$18-N10)*100</f>
        <v>5.0000000000011369</v>
      </c>
      <c r="P10" s="34">
        <v>133.69999999999999</v>
      </c>
      <c r="Q10" s="23">
        <f>(P10-$C$3:$C$18)*100</f>
        <v>4.9999999999982947</v>
      </c>
      <c r="R10" s="33">
        <v>133.6</v>
      </c>
      <c r="S10" s="28">
        <f>($C$3:$C$18-R10)*100</f>
        <v>5.0000000000011369</v>
      </c>
      <c r="T10" s="35">
        <v>133.69999999999999</v>
      </c>
      <c r="U10" s="23">
        <f>(T10-$C$3:$C$18)*100</f>
        <v>4.9999999999982947</v>
      </c>
      <c r="V10" s="33">
        <v>133.6</v>
      </c>
      <c r="W10" s="30">
        <f>($C$3:$C$18-V10)*100</f>
        <v>5.0000000000011369</v>
      </c>
      <c r="X10" s="35">
        <v>133.69999999999999</v>
      </c>
      <c r="Y10" s="23">
        <f>(X10-$C$3:$C$18)*100</f>
        <v>4.9999999999982947</v>
      </c>
      <c r="Z10" s="33">
        <v>133.6</v>
      </c>
      <c r="AA10" s="30">
        <f>($C$3:$C$18-Z10)*100</f>
        <v>5.0000000000011369</v>
      </c>
    </row>
    <row r="11" spans="1:27" s="9" customFormat="1" ht="24" customHeight="1">
      <c r="A11" s="19">
        <v>9</v>
      </c>
      <c r="B11" s="20" t="s">
        <v>22</v>
      </c>
      <c r="C11" s="31">
        <f>[1]!GBPJPY</f>
        <v>149.678</v>
      </c>
      <c r="D11" s="32">
        <v>149.72</v>
      </c>
      <c r="E11" s="23">
        <f>(D11-$C$3:$C$18)*100</f>
        <v>4.2000000000001592</v>
      </c>
      <c r="F11" s="33">
        <v>149.62</v>
      </c>
      <c r="G11" s="25">
        <f>($C$3:$C$18-F11)*100</f>
        <v>5.7999999999992724</v>
      </c>
      <c r="H11" s="32">
        <v>149.72</v>
      </c>
      <c r="I11" s="23">
        <f>(H11-$C$3:$C$18)*100</f>
        <v>4.2000000000001592</v>
      </c>
      <c r="J11" s="33">
        <v>149.62</v>
      </c>
      <c r="K11" s="25">
        <f>($C$3:$C$18-J11)*100</f>
        <v>5.7999999999992724</v>
      </c>
      <c r="L11" s="34">
        <v>149.72</v>
      </c>
      <c r="M11" s="23">
        <f>(L11-$C$3:$C$18)*100</f>
        <v>4.2000000000001592</v>
      </c>
      <c r="N11" s="33">
        <v>149.62</v>
      </c>
      <c r="O11" s="27">
        <f>($C$3:$C$18-N11)*100</f>
        <v>5.7999999999992724</v>
      </c>
      <c r="P11" s="34">
        <v>149.72</v>
      </c>
      <c r="Q11" s="23">
        <f>(P11-$C$3:$C$18)*100</f>
        <v>4.2000000000001592</v>
      </c>
      <c r="R11" s="33">
        <v>149.62</v>
      </c>
      <c r="S11" s="28">
        <f>($C$3:$C$18-R11)*100</f>
        <v>5.7999999999992724</v>
      </c>
      <c r="T11" s="35">
        <v>149.72</v>
      </c>
      <c r="U11" s="23">
        <f>(T11-$C$3:$C$18)*100</f>
        <v>4.2000000000001592</v>
      </c>
      <c r="V11" s="33">
        <v>149.62</v>
      </c>
      <c r="W11" s="30">
        <f>($C$3:$C$18-V11)*100</f>
        <v>5.7999999999992724</v>
      </c>
      <c r="X11" s="35">
        <v>149.72</v>
      </c>
      <c r="Y11" s="23">
        <f>(X11-$C$3:$C$18)*100</f>
        <v>4.2000000000001592</v>
      </c>
      <c r="Z11" s="33">
        <v>149.62</v>
      </c>
      <c r="AA11" s="30">
        <f>($C$3:$C$18-Z11)*100</f>
        <v>5.7999999999992724</v>
      </c>
    </row>
    <row r="12" spans="1:27" s="9" customFormat="1" ht="24" customHeight="1">
      <c r="A12" s="19">
        <v>10</v>
      </c>
      <c r="B12" s="20" t="s">
        <v>23</v>
      </c>
      <c r="C12" s="21">
        <f>[1]!EURAUD</f>
        <v>1.50637</v>
      </c>
      <c r="D12" s="22">
        <v>1.5067999999999999</v>
      </c>
      <c r="E12" s="23">
        <f t="shared" ref="E12:E18" si="0">(D12-$C$3:$C$18)*10000</f>
        <v>4.2999999999993044</v>
      </c>
      <c r="F12" s="24">
        <v>1.506</v>
      </c>
      <c r="G12" s="25">
        <f t="shared" ref="G12:G18" si="1">($C$3:$C$18-F12)*10000</f>
        <v>3.6999999999998145</v>
      </c>
      <c r="H12" s="22">
        <v>1.5067999999999999</v>
      </c>
      <c r="I12" s="23">
        <f t="shared" ref="I12:I18" si="2">(H12-$C$3:$C$18)*10000</f>
        <v>4.2999999999993044</v>
      </c>
      <c r="J12" s="24">
        <v>1.506</v>
      </c>
      <c r="K12" s="25">
        <f t="shared" ref="K12:K18" si="3">($C$3:$C$18-J12)*10000</f>
        <v>3.6999999999998145</v>
      </c>
      <c r="L12" s="26">
        <v>1.5067999999999999</v>
      </c>
      <c r="M12" s="23">
        <f t="shared" ref="M12:M18" si="4">(L12-$C$3:$C$18)*10000</f>
        <v>4.2999999999993044</v>
      </c>
      <c r="N12" s="24">
        <v>1.506</v>
      </c>
      <c r="O12" s="27">
        <f t="shared" ref="O12:O18" si="5">($C$3:$C$18-N12)*10000</f>
        <v>3.6999999999998145</v>
      </c>
      <c r="P12" s="26">
        <v>1.5067999999999999</v>
      </c>
      <c r="Q12" s="23">
        <f t="shared" ref="Q12:Q18" si="6">(P12-$C$3:$C$18)*10000</f>
        <v>4.2999999999993044</v>
      </c>
      <c r="R12" s="24">
        <v>1.506</v>
      </c>
      <c r="S12" s="28">
        <f t="shared" ref="S12:S18" si="7">($C$3:$C$18-R12)*10000</f>
        <v>3.6999999999998145</v>
      </c>
      <c r="T12" s="29">
        <v>1.5067999999999999</v>
      </c>
      <c r="U12" s="23">
        <f t="shared" ref="U12:U18" si="8">(T12-$C$3:$C$18)*10000</f>
        <v>4.2999999999993044</v>
      </c>
      <c r="V12" s="24">
        <v>1.506</v>
      </c>
      <c r="W12" s="30">
        <f t="shared" ref="W12:W18" si="9">($C$3:$C$18-V12)*10000</f>
        <v>3.6999999999998145</v>
      </c>
      <c r="X12" s="29">
        <v>1.5067999999999999</v>
      </c>
      <c r="Y12" s="23">
        <f t="shared" ref="Y12:Y18" si="10">(X12-$C$3:$C$18)*10000</f>
        <v>4.2999999999993044</v>
      </c>
      <c r="Z12" s="24">
        <v>1.506</v>
      </c>
      <c r="AA12" s="30">
        <f t="shared" ref="AA12:AA18" si="11">($C$3:$C$18-Z12)*10000</f>
        <v>3.6999999999998145</v>
      </c>
    </row>
    <row r="13" spans="1:27" s="9" customFormat="1" ht="24" customHeight="1">
      <c r="A13" s="19">
        <v>11</v>
      </c>
      <c r="B13" s="20" t="s">
        <v>24</v>
      </c>
      <c r="C13" s="21">
        <f>[1]!EURCAD</f>
        <v>1.4867900000000001</v>
      </c>
      <c r="D13" s="22">
        <v>1.4872000000000001</v>
      </c>
      <c r="E13" s="23">
        <f t="shared" si="0"/>
        <v>4.1000000000002146</v>
      </c>
      <c r="F13" s="24">
        <v>1.4862</v>
      </c>
      <c r="G13" s="25">
        <f t="shared" si="1"/>
        <v>5.9000000000009045</v>
      </c>
      <c r="H13" s="22">
        <v>1.4872000000000001</v>
      </c>
      <c r="I13" s="23">
        <f t="shared" si="2"/>
        <v>4.1000000000002146</v>
      </c>
      <c r="J13" s="24">
        <v>1.4862</v>
      </c>
      <c r="K13" s="25">
        <f t="shared" si="3"/>
        <v>5.9000000000009045</v>
      </c>
      <c r="L13" s="26">
        <v>1.4872000000000001</v>
      </c>
      <c r="M13" s="23">
        <f t="shared" si="4"/>
        <v>4.1000000000002146</v>
      </c>
      <c r="N13" s="24">
        <v>1.4862</v>
      </c>
      <c r="O13" s="27">
        <f t="shared" si="5"/>
        <v>5.9000000000009045</v>
      </c>
      <c r="P13" s="26">
        <v>1.4872000000000001</v>
      </c>
      <c r="Q13" s="23">
        <f t="shared" si="6"/>
        <v>4.1000000000002146</v>
      </c>
      <c r="R13" s="24">
        <v>1.4862</v>
      </c>
      <c r="S13" s="28">
        <f t="shared" si="7"/>
        <v>5.9000000000009045</v>
      </c>
      <c r="T13" s="29">
        <v>1.4872000000000001</v>
      </c>
      <c r="U13" s="23">
        <f t="shared" si="8"/>
        <v>4.1000000000002146</v>
      </c>
      <c r="V13" s="24">
        <v>1.4862</v>
      </c>
      <c r="W13" s="30">
        <f t="shared" si="9"/>
        <v>5.9000000000009045</v>
      </c>
      <c r="X13" s="29">
        <v>1.4872000000000001</v>
      </c>
      <c r="Y13" s="23">
        <f t="shared" si="10"/>
        <v>4.1000000000002146</v>
      </c>
      <c r="Z13" s="24">
        <v>1.4862</v>
      </c>
      <c r="AA13" s="30">
        <f t="shared" si="11"/>
        <v>5.9000000000009045</v>
      </c>
    </row>
    <row r="14" spans="1:27" s="9" customFormat="1" ht="24" customHeight="1">
      <c r="A14" s="19">
        <v>12</v>
      </c>
      <c r="B14" s="20" t="s">
        <v>25</v>
      </c>
      <c r="C14" s="21">
        <f>[1]!EURGBP</f>
        <v>0.89236000000000004</v>
      </c>
      <c r="D14" s="22">
        <v>0.89300000000000002</v>
      </c>
      <c r="E14" s="23">
        <f t="shared" si="0"/>
        <v>6.3999999999997392</v>
      </c>
      <c r="F14" s="24">
        <v>0.89200000000000002</v>
      </c>
      <c r="G14" s="25">
        <f t="shared" si="1"/>
        <v>3.6000000000002697</v>
      </c>
      <c r="H14" s="22">
        <v>0.89300000000000002</v>
      </c>
      <c r="I14" s="23">
        <f t="shared" si="2"/>
        <v>6.3999999999997392</v>
      </c>
      <c r="J14" s="24">
        <v>0.89200000000000002</v>
      </c>
      <c r="K14" s="25">
        <f t="shared" si="3"/>
        <v>3.6000000000002697</v>
      </c>
      <c r="L14" s="26">
        <v>0.89300000000000002</v>
      </c>
      <c r="M14" s="23">
        <f t="shared" si="4"/>
        <v>6.3999999999997392</v>
      </c>
      <c r="N14" s="24">
        <v>0.89200000000000002</v>
      </c>
      <c r="O14" s="27">
        <f t="shared" si="5"/>
        <v>3.6000000000002697</v>
      </c>
      <c r="P14" s="26">
        <v>0.89300000000000002</v>
      </c>
      <c r="Q14" s="23">
        <f t="shared" si="6"/>
        <v>6.3999999999997392</v>
      </c>
      <c r="R14" s="24">
        <v>0.89200000000000002</v>
      </c>
      <c r="S14" s="28">
        <f t="shared" si="7"/>
        <v>3.6000000000002697</v>
      </c>
      <c r="T14" s="29">
        <v>0.89300000000000002</v>
      </c>
      <c r="U14" s="23">
        <f t="shared" si="8"/>
        <v>6.3999999999997392</v>
      </c>
      <c r="V14" s="24">
        <v>0.89200000000000002</v>
      </c>
      <c r="W14" s="30">
        <f t="shared" si="9"/>
        <v>3.6000000000002697</v>
      </c>
      <c r="X14" s="29">
        <v>0.89300000000000002</v>
      </c>
      <c r="Y14" s="23">
        <f t="shared" si="10"/>
        <v>6.3999999999997392</v>
      </c>
      <c r="Z14" s="24">
        <v>0.89200000000000002</v>
      </c>
      <c r="AA14" s="30">
        <f t="shared" si="11"/>
        <v>3.6000000000002697</v>
      </c>
    </row>
    <row r="15" spans="1:27" s="9" customFormat="1" ht="24" customHeight="1">
      <c r="A15" s="19">
        <v>13</v>
      </c>
      <c r="B15" s="20" t="s">
        <v>29</v>
      </c>
      <c r="C15" s="21">
        <f>[1]!EURNZD</f>
        <v>1.6915</v>
      </c>
      <c r="D15" s="22">
        <v>1.6919999999999999</v>
      </c>
      <c r="E15" s="23">
        <f t="shared" si="0"/>
        <v>4.9999999999994493</v>
      </c>
      <c r="F15" s="24">
        <v>1.6910000000000001</v>
      </c>
      <c r="G15" s="25">
        <f t="shared" si="1"/>
        <v>4.9999999999994493</v>
      </c>
      <c r="H15" s="22">
        <v>1.6919999999999999</v>
      </c>
      <c r="I15" s="23">
        <f t="shared" si="2"/>
        <v>4.9999999999994493</v>
      </c>
      <c r="J15" s="24">
        <v>1.6910000000000001</v>
      </c>
      <c r="K15" s="25">
        <f t="shared" si="3"/>
        <v>4.9999999999994493</v>
      </c>
      <c r="L15" s="26">
        <v>1.6919999999999999</v>
      </c>
      <c r="M15" s="23">
        <f t="shared" si="4"/>
        <v>4.9999999999994493</v>
      </c>
      <c r="N15" s="24">
        <v>1.6910000000000001</v>
      </c>
      <c r="O15" s="27">
        <f t="shared" si="5"/>
        <v>4.9999999999994493</v>
      </c>
      <c r="P15" s="26">
        <v>1.6919999999999999</v>
      </c>
      <c r="Q15" s="23">
        <f t="shared" si="6"/>
        <v>4.9999999999994493</v>
      </c>
      <c r="R15" s="24">
        <v>1.6910000000000001</v>
      </c>
      <c r="S15" s="28">
        <f t="shared" si="7"/>
        <v>4.9999999999994493</v>
      </c>
      <c r="T15" s="29">
        <v>1.6919999999999999</v>
      </c>
      <c r="U15" s="23">
        <f t="shared" si="8"/>
        <v>4.9999999999994493</v>
      </c>
      <c r="V15" s="24">
        <v>1.6910000000000001</v>
      </c>
      <c r="W15" s="30">
        <f t="shared" si="9"/>
        <v>4.9999999999994493</v>
      </c>
      <c r="X15" s="29">
        <v>1.6919999999999999</v>
      </c>
      <c r="Y15" s="23">
        <f t="shared" si="10"/>
        <v>4.9999999999994493</v>
      </c>
      <c r="Z15" s="24">
        <v>1.6910000000000001</v>
      </c>
      <c r="AA15" s="30">
        <f t="shared" si="11"/>
        <v>4.9999999999994493</v>
      </c>
    </row>
    <row r="16" spans="1:27" s="9" customFormat="1" ht="24" customHeight="1">
      <c r="A16" s="19">
        <v>14</v>
      </c>
      <c r="B16" s="20" t="s">
        <v>26</v>
      </c>
      <c r="C16" s="21">
        <f>[1]!GBPAUD</f>
        <v>1.68692</v>
      </c>
      <c r="D16" s="22">
        <v>1.6874</v>
      </c>
      <c r="E16" s="23">
        <f t="shared" si="0"/>
        <v>4.8000000000003595</v>
      </c>
      <c r="F16" s="24">
        <v>1.6863999999999999</v>
      </c>
      <c r="G16" s="25">
        <f t="shared" si="1"/>
        <v>5.2000000000007596</v>
      </c>
      <c r="H16" s="22">
        <v>1.6874</v>
      </c>
      <c r="I16" s="23">
        <f t="shared" si="2"/>
        <v>4.8000000000003595</v>
      </c>
      <c r="J16" s="24">
        <v>1.6863999999999999</v>
      </c>
      <c r="K16" s="25">
        <f t="shared" si="3"/>
        <v>5.2000000000007596</v>
      </c>
      <c r="L16" s="26">
        <v>1.6874</v>
      </c>
      <c r="M16" s="23">
        <f t="shared" si="4"/>
        <v>4.8000000000003595</v>
      </c>
      <c r="N16" s="24">
        <v>1.6863999999999999</v>
      </c>
      <c r="O16" s="27">
        <f t="shared" si="5"/>
        <v>5.2000000000007596</v>
      </c>
      <c r="P16" s="26">
        <v>1.6874</v>
      </c>
      <c r="Q16" s="23">
        <f t="shared" si="6"/>
        <v>4.8000000000003595</v>
      </c>
      <c r="R16" s="24">
        <v>1.6863999999999999</v>
      </c>
      <c r="S16" s="28">
        <f t="shared" si="7"/>
        <v>5.2000000000007596</v>
      </c>
      <c r="T16" s="29">
        <v>1.6874</v>
      </c>
      <c r="U16" s="23">
        <f t="shared" si="8"/>
        <v>4.8000000000003595</v>
      </c>
      <c r="V16" s="24">
        <v>1.6863999999999999</v>
      </c>
      <c r="W16" s="30">
        <f t="shared" si="9"/>
        <v>5.2000000000007596</v>
      </c>
      <c r="X16" s="29">
        <v>1.6874</v>
      </c>
      <c r="Y16" s="23">
        <f t="shared" si="10"/>
        <v>4.8000000000003595</v>
      </c>
      <c r="Z16" s="24">
        <v>1.6863999999999999</v>
      </c>
      <c r="AA16" s="30">
        <f t="shared" si="11"/>
        <v>5.2000000000007596</v>
      </c>
    </row>
    <row r="17" spans="1:27" s="9" customFormat="1" ht="24" customHeight="1">
      <c r="A17" s="19">
        <v>15</v>
      </c>
      <c r="B17" s="20" t="s">
        <v>27</v>
      </c>
      <c r="C17" s="21">
        <f>[1]!GBPCAD</f>
        <v>1.6650100000000001</v>
      </c>
      <c r="D17" s="22">
        <v>1.6655</v>
      </c>
      <c r="E17" s="23">
        <f t="shared" si="0"/>
        <v>4.8999999999987942</v>
      </c>
      <c r="F17" s="24">
        <v>1.6645000000000001</v>
      </c>
      <c r="G17" s="25">
        <f t="shared" si="1"/>
        <v>5.1000000000001044</v>
      </c>
      <c r="H17" s="22">
        <v>1.6655</v>
      </c>
      <c r="I17" s="23">
        <f t="shared" si="2"/>
        <v>4.8999999999987942</v>
      </c>
      <c r="J17" s="24">
        <v>1.6645000000000001</v>
      </c>
      <c r="K17" s="25">
        <f t="shared" si="3"/>
        <v>5.1000000000001044</v>
      </c>
      <c r="L17" s="26">
        <v>1.6655</v>
      </c>
      <c r="M17" s="23">
        <f t="shared" si="4"/>
        <v>4.8999999999987942</v>
      </c>
      <c r="N17" s="24">
        <v>1.6645000000000001</v>
      </c>
      <c r="O17" s="27">
        <f t="shared" si="5"/>
        <v>5.1000000000001044</v>
      </c>
      <c r="P17" s="26">
        <v>1.6655</v>
      </c>
      <c r="Q17" s="23">
        <f t="shared" si="6"/>
        <v>4.8999999999987942</v>
      </c>
      <c r="R17" s="24">
        <v>1.6645000000000001</v>
      </c>
      <c r="S17" s="28">
        <f t="shared" si="7"/>
        <v>5.1000000000001044</v>
      </c>
      <c r="T17" s="29">
        <v>1.6655</v>
      </c>
      <c r="U17" s="23">
        <f t="shared" si="8"/>
        <v>4.8999999999987942</v>
      </c>
      <c r="V17" s="24">
        <v>1.6645000000000001</v>
      </c>
      <c r="W17" s="30">
        <f t="shared" si="9"/>
        <v>5.1000000000001044</v>
      </c>
      <c r="X17" s="29">
        <v>1.6655</v>
      </c>
      <c r="Y17" s="23">
        <f t="shared" si="10"/>
        <v>4.8999999999987942</v>
      </c>
      <c r="Z17" s="24">
        <v>1.6645000000000001</v>
      </c>
      <c r="AA17" s="30">
        <f t="shared" si="11"/>
        <v>5.1000000000001044</v>
      </c>
    </row>
    <row r="18" spans="1:27" s="9" customFormat="1" ht="24" customHeight="1">
      <c r="A18" s="3">
        <v>16</v>
      </c>
      <c r="B18" s="4" t="s">
        <v>28</v>
      </c>
      <c r="C18" s="5">
        <f>[1]!GBPNZD</f>
        <v>1.89435</v>
      </c>
      <c r="D18" s="12">
        <v>1.895</v>
      </c>
      <c r="E18" s="6">
        <f t="shared" si="0"/>
        <v>6.5000000000003944</v>
      </c>
      <c r="F18" s="7">
        <v>1.8939999999999999</v>
      </c>
      <c r="G18" s="13">
        <f t="shared" si="1"/>
        <v>3.5000000000007248</v>
      </c>
      <c r="H18" s="12">
        <v>1.895</v>
      </c>
      <c r="I18" s="6">
        <f t="shared" si="2"/>
        <v>6.5000000000003944</v>
      </c>
      <c r="J18" s="7">
        <v>1.8939999999999999</v>
      </c>
      <c r="K18" s="13">
        <f t="shared" si="3"/>
        <v>3.5000000000007248</v>
      </c>
      <c r="L18" s="14">
        <v>1.895</v>
      </c>
      <c r="M18" s="6">
        <f t="shared" si="4"/>
        <v>6.5000000000003944</v>
      </c>
      <c r="N18" s="7">
        <v>1.8939999999999999</v>
      </c>
      <c r="O18" s="15">
        <f t="shared" si="5"/>
        <v>3.5000000000007248</v>
      </c>
      <c r="P18" s="14">
        <v>1.895</v>
      </c>
      <c r="Q18" s="6">
        <f t="shared" si="6"/>
        <v>6.5000000000003944</v>
      </c>
      <c r="R18" s="7">
        <v>1.8939999999999999</v>
      </c>
      <c r="S18" s="16">
        <f t="shared" si="7"/>
        <v>3.5000000000007248</v>
      </c>
      <c r="T18" s="17">
        <v>1.895</v>
      </c>
      <c r="U18" s="6">
        <f t="shared" si="8"/>
        <v>6.5000000000003944</v>
      </c>
      <c r="V18" s="7">
        <v>1.8939999999999999</v>
      </c>
      <c r="W18" s="18">
        <f t="shared" si="9"/>
        <v>3.5000000000007248</v>
      </c>
      <c r="X18" s="17">
        <v>1.895</v>
      </c>
      <c r="Y18" s="6">
        <f t="shared" si="10"/>
        <v>6.5000000000003944</v>
      </c>
      <c r="Z18" s="7">
        <v>1.8939999999999999</v>
      </c>
      <c r="AA18" s="18">
        <f t="shared" si="11"/>
        <v>3.5000000000007248</v>
      </c>
    </row>
    <row r="19" spans="1:27" s="9" customFormat="1" ht="21" customHeight="1"/>
    <row r="20" spans="1:27" s="9" customFormat="1"/>
    <row r="21" spans="1:27" s="9" customFormat="1"/>
    <row r="22" spans="1:27" s="9" customFormat="1"/>
    <row r="23" spans="1:27" s="9" customFormat="1"/>
    <row r="24" spans="1:27" s="9" customFormat="1"/>
    <row r="25" spans="1:27" s="9" customFormat="1"/>
    <row r="26" spans="1:27" s="9" customFormat="1"/>
    <row r="27" spans="1:27" s="9" customFormat="1"/>
    <row r="28" spans="1:27" s="9" customFormat="1"/>
    <row r="29" spans="1:27" s="9" customFormat="1"/>
    <row r="30" spans="1:27" s="9" customFormat="1"/>
    <row r="31" spans="1:27" s="9" customFormat="1"/>
    <row r="32" spans="1:27" s="9" customFormat="1"/>
    <row r="33" s="9" customFormat="1"/>
    <row r="34" s="9" customFormat="1"/>
    <row r="35" s="9" customFormat="1"/>
    <row r="36" s="9" customFormat="1"/>
    <row r="37" s="9" customFormat="1"/>
    <row r="38" s="9" customFormat="1"/>
    <row r="39" s="9" customFormat="1"/>
    <row r="40" s="9" customFormat="1"/>
    <row r="41" s="9" customFormat="1"/>
    <row r="42" s="9" customFormat="1"/>
    <row r="43" s="9" customFormat="1"/>
    <row r="44" s="9" customFormat="1"/>
    <row r="45" s="9" customFormat="1"/>
    <row r="46" s="9" customFormat="1"/>
    <row r="47" s="9" customFormat="1"/>
    <row r="48" s="9" customFormat="1"/>
    <row r="49" s="9" customFormat="1"/>
    <row r="50" s="9" customFormat="1"/>
    <row r="51" s="9" customFormat="1"/>
    <row r="52" s="9" customFormat="1"/>
    <row r="53" s="9" customFormat="1"/>
    <row r="54" s="9" customFormat="1"/>
    <row r="55" s="9" customFormat="1"/>
    <row r="56" s="9" customFormat="1"/>
    <row r="57" s="9" customFormat="1"/>
    <row r="58" s="9" customFormat="1"/>
    <row r="59" s="9" customFormat="1"/>
    <row r="60" s="9" customFormat="1"/>
    <row r="61" s="9" customFormat="1"/>
    <row r="62" s="9" customFormat="1"/>
    <row r="63" s="9" customFormat="1"/>
    <row r="64" s="9" customFormat="1"/>
    <row r="65" s="9" customFormat="1"/>
    <row r="66" s="9" customFormat="1"/>
    <row r="67" s="9" customFormat="1"/>
    <row r="68" s="9" customFormat="1"/>
    <row r="69" s="9" customFormat="1"/>
    <row r="70" s="9" customFormat="1"/>
    <row r="71" s="9" customFormat="1"/>
    <row r="72" s="9" customFormat="1"/>
    <row r="73" s="9" customFormat="1"/>
    <row r="74" s="9" customFormat="1"/>
    <row r="75" s="9" customFormat="1"/>
    <row r="76" s="9" customFormat="1"/>
    <row r="77" s="9" customFormat="1"/>
    <row r="78" s="9" customFormat="1"/>
    <row r="79" s="9" customFormat="1"/>
    <row r="80" s="9" customFormat="1"/>
    <row r="81" spans="1:3" s="9" customFormat="1"/>
    <row r="82" spans="1:3" s="9" customFormat="1"/>
    <row r="83" spans="1:3">
      <c r="A83" s="10"/>
      <c r="B83" s="10"/>
      <c r="C83" s="10"/>
    </row>
    <row r="84" spans="1:3">
      <c r="A84" s="11"/>
      <c r="B84" s="11"/>
      <c r="C84" s="11"/>
    </row>
  </sheetData>
  <mergeCells count="7">
    <mergeCell ref="X1:AA1"/>
    <mergeCell ref="A1:C1"/>
    <mergeCell ref="D1:G1"/>
    <mergeCell ref="H1:K1"/>
    <mergeCell ref="L1:O1"/>
    <mergeCell ref="P1:S1"/>
    <mergeCell ref="T1:W1"/>
  </mergeCells>
  <conditionalFormatting sqref="I3">
    <cfRule type="cellIs" dxfId="239" priority="24" operator="between">
      <formula>1</formula>
      <formula>10</formula>
    </cfRule>
  </conditionalFormatting>
  <conditionalFormatting sqref="K3">
    <cfRule type="cellIs" dxfId="238" priority="23" operator="between">
      <formula>1</formula>
      <formula>10</formula>
    </cfRule>
  </conditionalFormatting>
  <conditionalFormatting sqref="I4:I18">
    <cfRule type="cellIs" dxfId="237" priority="22" operator="between">
      <formula>1</formula>
      <formula>10</formula>
    </cfRule>
  </conditionalFormatting>
  <conditionalFormatting sqref="K4:K18">
    <cfRule type="cellIs" dxfId="236" priority="21" operator="between">
      <formula>1</formula>
      <formula>10</formula>
    </cfRule>
  </conditionalFormatting>
  <conditionalFormatting sqref="M3">
    <cfRule type="cellIs" dxfId="235" priority="20" operator="between">
      <formula>1</formula>
      <formula>10</formula>
    </cfRule>
  </conditionalFormatting>
  <conditionalFormatting sqref="O3">
    <cfRule type="cellIs" dxfId="234" priority="19" operator="between">
      <formula>1</formula>
      <formula>10</formula>
    </cfRule>
  </conditionalFormatting>
  <conditionalFormatting sqref="M4:M18">
    <cfRule type="cellIs" dxfId="233" priority="18" operator="between">
      <formula>1</formula>
      <formula>10</formula>
    </cfRule>
  </conditionalFormatting>
  <conditionalFormatting sqref="O4:O18">
    <cfRule type="cellIs" dxfId="232" priority="17" operator="between">
      <formula>1</formula>
      <formula>10</formula>
    </cfRule>
  </conditionalFormatting>
  <conditionalFormatting sqref="Q3">
    <cfRule type="cellIs" dxfId="231" priority="16" operator="between">
      <formula>1</formula>
      <formula>10</formula>
    </cfRule>
  </conditionalFormatting>
  <conditionalFormatting sqref="S3">
    <cfRule type="cellIs" dxfId="230" priority="15" operator="between">
      <formula>1</formula>
      <formula>10</formula>
    </cfRule>
  </conditionalFormatting>
  <conditionalFormatting sqref="Q4:Q18">
    <cfRule type="cellIs" dxfId="229" priority="14" operator="between">
      <formula>1</formula>
      <formula>10</formula>
    </cfRule>
  </conditionalFormatting>
  <conditionalFormatting sqref="S4:S18">
    <cfRule type="cellIs" dxfId="228" priority="13" operator="between">
      <formula>1</formula>
      <formula>10</formula>
    </cfRule>
  </conditionalFormatting>
  <conditionalFormatting sqref="U3">
    <cfRule type="cellIs" dxfId="227" priority="12" operator="between">
      <formula>1</formula>
      <formula>10</formula>
    </cfRule>
  </conditionalFormatting>
  <conditionalFormatting sqref="W3">
    <cfRule type="cellIs" dxfId="226" priority="11" operator="between">
      <formula>1</formula>
      <formula>10</formula>
    </cfRule>
  </conditionalFormatting>
  <conditionalFormatting sqref="U4:U18">
    <cfRule type="cellIs" dxfId="225" priority="10" operator="between">
      <formula>1</formula>
      <formula>10</formula>
    </cfRule>
  </conditionalFormatting>
  <conditionalFormatting sqref="W4:W18">
    <cfRule type="cellIs" dxfId="224" priority="9" operator="between">
      <formula>1</formula>
      <formula>10</formula>
    </cfRule>
  </conditionalFormatting>
  <conditionalFormatting sqref="E3">
    <cfRule type="cellIs" dxfId="223" priority="8" operator="between">
      <formula>1</formula>
      <formula>10</formula>
    </cfRule>
  </conditionalFormatting>
  <conditionalFormatting sqref="G3">
    <cfRule type="cellIs" dxfId="222" priority="7" operator="between">
      <formula>1</formula>
      <formula>10</formula>
    </cfRule>
  </conditionalFormatting>
  <conditionalFormatting sqref="E4:E18">
    <cfRule type="cellIs" dxfId="221" priority="6" operator="between">
      <formula>1</formula>
      <formula>10</formula>
    </cfRule>
  </conditionalFormatting>
  <conditionalFormatting sqref="G4:G18">
    <cfRule type="cellIs" dxfId="220" priority="5" operator="between">
      <formula>1</formula>
      <formula>10</formula>
    </cfRule>
  </conditionalFormatting>
  <conditionalFormatting sqref="Y3">
    <cfRule type="cellIs" dxfId="219" priority="4" operator="between">
      <formula>1</formula>
      <formula>10</formula>
    </cfRule>
  </conditionalFormatting>
  <conditionalFormatting sqref="AA3">
    <cfRule type="cellIs" dxfId="218" priority="3" operator="between">
      <formula>1</formula>
      <formula>10</formula>
    </cfRule>
  </conditionalFormatting>
  <conditionalFormatting sqref="Y4:Y18">
    <cfRule type="cellIs" dxfId="217" priority="2" operator="between">
      <formula>1</formula>
      <formula>10</formula>
    </cfRule>
  </conditionalFormatting>
  <conditionalFormatting sqref="AA4:AA18">
    <cfRule type="cellIs" dxfId="216" priority="1" operator="between">
      <formula>1</formula>
      <formula>10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4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F6" sqref="F6"/>
    </sheetView>
  </sheetViews>
  <sheetFormatPr defaultRowHeight="12.75"/>
  <cols>
    <col min="1" max="1" width="4.7109375" style="1" customWidth="1"/>
    <col min="2" max="2" width="11.28515625" style="1" customWidth="1"/>
    <col min="3" max="3" width="11.42578125" style="1" customWidth="1"/>
    <col min="4" max="4" width="10.85546875" style="1" customWidth="1"/>
    <col min="5" max="5" width="6.28515625" style="1" customWidth="1"/>
    <col min="6" max="6" width="10.140625" style="1" customWidth="1"/>
    <col min="7" max="7" width="5.7109375" style="1" customWidth="1"/>
    <col min="8" max="8" width="9.140625" style="1"/>
    <col min="9" max="9" width="5.7109375" style="1" customWidth="1"/>
    <col min="10" max="10" width="9.140625" style="1"/>
    <col min="11" max="11" width="5.7109375" style="1" customWidth="1"/>
    <col min="12" max="12" width="9.140625" style="1"/>
    <col min="13" max="13" width="5.7109375" style="1" customWidth="1"/>
    <col min="14" max="14" width="9.140625" style="1"/>
    <col min="15" max="15" width="5.7109375" style="1" customWidth="1"/>
    <col min="16" max="16" width="9.140625" style="1"/>
    <col min="17" max="17" width="5.7109375" style="1" customWidth="1"/>
    <col min="18" max="18" width="9.140625" style="1"/>
    <col min="19" max="19" width="5.7109375" style="1" customWidth="1"/>
    <col min="20" max="20" width="9.140625" style="1"/>
    <col min="21" max="21" width="5.7109375" style="1" customWidth="1"/>
    <col min="22" max="22" width="9.140625" style="1"/>
    <col min="23" max="23" width="5.7109375" style="1" customWidth="1"/>
    <col min="24" max="16384" width="9.140625" style="1"/>
  </cols>
  <sheetData>
    <row r="1" spans="1:27" ht="28.5" thickBot="1">
      <c r="A1" s="62" t="s">
        <v>31</v>
      </c>
      <c r="B1" s="63"/>
      <c r="C1" s="63"/>
      <c r="D1" s="64" t="s">
        <v>16</v>
      </c>
      <c r="E1" s="65"/>
      <c r="F1" s="65"/>
      <c r="G1" s="65"/>
      <c r="H1" s="67" t="s">
        <v>8</v>
      </c>
      <c r="I1" s="58"/>
      <c r="J1" s="58"/>
      <c r="K1" s="58"/>
      <c r="L1" s="60" t="s">
        <v>9</v>
      </c>
      <c r="M1" s="58"/>
      <c r="N1" s="58"/>
      <c r="O1" s="66"/>
      <c r="P1" s="60" t="s">
        <v>10</v>
      </c>
      <c r="Q1" s="58"/>
      <c r="R1" s="58"/>
      <c r="S1" s="61"/>
      <c r="T1" s="57" t="s">
        <v>11</v>
      </c>
      <c r="U1" s="58"/>
      <c r="V1" s="58"/>
      <c r="W1" s="59"/>
      <c r="X1" s="57" t="s">
        <v>13</v>
      </c>
      <c r="Y1" s="58"/>
      <c r="Z1" s="58"/>
      <c r="AA1" s="59"/>
    </row>
    <row r="2" spans="1:27" s="2" customFormat="1" ht="40.5" customHeight="1" thickBot="1">
      <c r="A2" s="36" t="s">
        <v>7</v>
      </c>
      <c r="B2" s="37" t="s">
        <v>0</v>
      </c>
      <c r="C2" s="38" t="s">
        <v>12</v>
      </c>
      <c r="D2" s="39" t="s">
        <v>17</v>
      </c>
      <c r="E2" s="40" t="s">
        <v>15</v>
      </c>
      <c r="F2" s="40" t="s">
        <v>18</v>
      </c>
      <c r="G2" s="41" t="s">
        <v>14</v>
      </c>
      <c r="H2" s="39" t="s">
        <v>17</v>
      </c>
      <c r="I2" s="40" t="s">
        <v>15</v>
      </c>
      <c r="J2" s="40" t="s">
        <v>18</v>
      </c>
      <c r="K2" s="41" t="s">
        <v>14</v>
      </c>
      <c r="L2" s="42" t="s">
        <v>17</v>
      </c>
      <c r="M2" s="40" t="s">
        <v>15</v>
      </c>
      <c r="N2" s="40" t="s">
        <v>18</v>
      </c>
      <c r="O2" s="43" t="s">
        <v>14</v>
      </c>
      <c r="P2" s="42" t="s">
        <v>17</v>
      </c>
      <c r="Q2" s="40" t="s">
        <v>15</v>
      </c>
      <c r="R2" s="40" t="s">
        <v>18</v>
      </c>
      <c r="S2" s="44" t="s">
        <v>14</v>
      </c>
      <c r="T2" s="45" t="s">
        <v>17</v>
      </c>
      <c r="U2" s="40" t="s">
        <v>15</v>
      </c>
      <c r="V2" s="40" t="s">
        <v>18</v>
      </c>
      <c r="W2" s="46" t="s">
        <v>14</v>
      </c>
      <c r="X2" s="45" t="s">
        <v>17</v>
      </c>
      <c r="Y2" s="40" t="s">
        <v>15</v>
      </c>
      <c r="Z2" s="40" t="s">
        <v>18</v>
      </c>
      <c r="AA2" s="46" t="s">
        <v>14</v>
      </c>
    </row>
    <row r="3" spans="1:27" s="8" customFormat="1" ht="24" customHeight="1">
      <c r="A3" s="19">
        <v>1</v>
      </c>
      <c r="B3" s="20" t="s">
        <v>3</v>
      </c>
      <c r="C3" s="21">
        <f>[1]!AUDUSD</f>
        <v>0.78151000000000004</v>
      </c>
      <c r="D3" s="22">
        <v>0.78490000000000004</v>
      </c>
      <c r="E3" s="23">
        <f>(D3-$C$3:$C$18)*10000</f>
        <v>33.900000000000041</v>
      </c>
      <c r="F3" s="24"/>
      <c r="G3" s="25">
        <f>($C$3:$C$18-F3)*10000</f>
        <v>7815.1</v>
      </c>
      <c r="H3" s="22">
        <v>0.78200000000000003</v>
      </c>
      <c r="I3" s="23">
        <f>(H3-$C$3:$C$18)*10000</f>
        <v>4.8999999999999044</v>
      </c>
      <c r="J3" s="24">
        <v>0.78100000000000003</v>
      </c>
      <c r="K3" s="25">
        <f>($C$3:$C$18-J3)*10000</f>
        <v>5.1000000000001044</v>
      </c>
      <c r="L3" s="26">
        <v>0.78200000000000003</v>
      </c>
      <c r="M3" s="23">
        <f>(L3-$C$3:$C$18)*10000</f>
        <v>4.8999999999999044</v>
      </c>
      <c r="N3" s="24">
        <v>0.78100000000000003</v>
      </c>
      <c r="O3" s="27">
        <f>($C$3:$C$18-N3)*10000</f>
        <v>5.1000000000001044</v>
      </c>
      <c r="P3" s="26">
        <v>0.78200000000000003</v>
      </c>
      <c r="Q3" s="23">
        <f>(P3-$C$3:$C$18)*10000</f>
        <v>4.8999999999999044</v>
      </c>
      <c r="R3" s="24">
        <v>0.78100000000000003</v>
      </c>
      <c r="S3" s="28">
        <f>($C$3:$C$18-R3)*10000</f>
        <v>5.1000000000001044</v>
      </c>
      <c r="T3" s="29">
        <v>0.78200000000000003</v>
      </c>
      <c r="U3" s="23">
        <f>(T3-$C$3:$C$18)*10000</f>
        <v>4.8999999999999044</v>
      </c>
      <c r="V3" s="24">
        <v>0.78100000000000003</v>
      </c>
      <c r="W3" s="30">
        <f>($C$3:$C$18-V3)*10000</f>
        <v>5.1000000000001044</v>
      </c>
      <c r="X3" s="29">
        <v>0.78200000000000003</v>
      </c>
      <c r="Y3" s="23">
        <f>(X3-$C$3:$C$18)*10000</f>
        <v>4.8999999999999044</v>
      </c>
      <c r="Z3" s="24">
        <v>0.78100000000000003</v>
      </c>
      <c r="AA3" s="30">
        <f>($C$3:$C$18-Z3)*10000</f>
        <v>5.1000000000001044</v>
      </c>
    </row>
    <row r="4" spans="1:27" s="8" customFormat="1" ht="24" customHeight="1">
      <c r="A4" s="19">
        <v>2</v>
      </c>
      <c r="B4" s="20" t="s">
        <v>2</v>
      </c>
      <c r="C4" s="21">
        <f>[1]!EURUSD</f>
        <v>1.1778999999999999</v>
      </c>
      <c r="D4" s="22">
        <v>1.1785000000000001</v>
      </c>
      <c r="E4" s="23">
        <f>(D4-$C$3:$C$18)*10000</f>
        <v>6.0000000000015596</v>
      </c>
      <c r="F4" s="24">
        <v>1.1775</v>
      </c>
      <c r="G4" s="25">
        <f>($C$3:$C$18-F4)*10000</f>
        <v>3.9999999999995595</v>
      </c>
      <c r="H4" s="22">
        <v>1.1785000000000001</v>
      </c>
      <c r="I4" s="23">
        <f>(H4-$C$3:$C$18)*10000</f>
        <v>6.0000000000015596</v>
      </c>
      <c r="J4" s="24">
        <v>1.1775</v>
      </c>
      <c r="K4" s="25">
        <f>($C$3:$C$18-J4)*10000</f>
        <v>3.9999999999995595</v>
      </c>
      <c r="L4" s="26">
        <v>1.1785000000000001</v>
      </c>
      <c r="M4" s="23">
        <f>(L4-$C$3:$C$18)*10000</f>
        <v>6.0000000000015596</v>
      </c>
      <c r="N4" s="24">
        <v>1.1775</v>
      </c>
      <c r="O4" s="27">
        <f>($C$3:$C$18-N4)*10000</f>
        <v>3.9999999999995595</v>
      </c>
      <c r="P4" s="26">
        <v>1.1785000000000001</v>
      </c>
      <c r="Q4" s="23">
        <f>(P4-$C$3:$C$18)*10000</f>
        <v>6.0000000000015596</v>
      </c>
      <c r="R4" s="24">
        <v>1.1775</v>
      </c>
      <c r="S4" s="28">
        <f>($C$3:$C$18-R4)*10000</f>
        <v>3.9999999999995595</v>
      </c>
      <c r="T4" s="29">
        <v>1.1785000000000001</v>
      </c>
      <c r="U4" s="23">
        <f>(T4-$C$3:$C$18)*10000</f>
        <v>6.0000000000015596</v>
      </c>
      <c r="V4" s="24">
        <v>1.1775</v>
      </c>
      <c r="W4" s="30">
        <f>($C$3:$C$18-V4)*10000</f>
        <v>3.9999999999995595</v>
      </c>
      <c r="X4" s="29">
        <v>1.1785000000000001</v>
      </c>
      <c r="Y4" s="23">
        <f>(X4-$C$3:$C$18)*10000</f>
        <v>6.0000000000015596</v>
      </c>
      <c r="Z4" s="24">
        <v>1.1775</v>
      </c>
      <c r="AA4" s="30">
        <f>($C$3:$C$18-Z4)*10000</f>
        <v>3.9999999999995595</v>
      </c>
    </row>
    <row r="5" spans="1:27" s="8" customFormat="1" ht="24" customHeight="1">
      <c r="A5" s="19">
        <v>3</v>
      </c>
      <c r="B5" s="20" t="s">
        <v>1</v>
      </c>
      <c r="C5" s="21">
        <f>[1]!GBPUSD</f>
        <v>1.31873</v>
      </c>
      <c r="D5" s="22">
        <v>1.3191999999999999</v>
      </c>
      <c r="E5" s="23">
        <f>(D5-$C$3:$C$18)*10000</f>
        <v>4.6999999999997044</v>
      </c>
      <c r="F5" s="24">
        <v>1.3182</v>
      </c>
      <c r="G5" s="25">
        <f>($C$3:$C$18-F5)*10000</f>
        <v>5.2999999999991942</v>
      </c>
      <c r="H5" s="22">
        <v>1.3191999999999999</v>
      </c>
      <c r="I5" s="23">
        <f>(H5-$C$3:$C$18)*10000</f>
        <v>4.6999999999997044</v>
      </c>
      <c r="J5" s="24">
        <v>1.3182</v>
      </c>
      <c r="K5" s="25">
        <f>($C$3:$C$18-J5)*10000</f>
        <v>5.2999999999991942</v>
      </c>
      <c r="L5" s="26">
        <v>1.3191999999999999</v>
      </c>
      <c r="M5" s="23">
        <f>(L5-$C$3:$C$18)*10000</f>
        <v>4.6999999999997044</v>
      </c>
      <c r="N5" s="24">
        <v>1.3182</v>
      </c>
      <c r="O5" s="27">
        <f>($C$3:$C$18-N5)*10000</f>
        <v>5.2999999999991942</v>
      </c>
      <c r="P5" s="26">
        <v>1.3191999999999999</v>
      </c>
      <c r="Q5" s="23">
        <f>(P5-$C$3:$C$18)*10000</f>
        <v>4.6999999999997044</v>
      </c>
      <c r="R5" s="24">
        <v>1.3182</v>
      </c>
      <c r="S5" s="28">
        <f>($C$3:$C$18-R5)*10000</f>
        <v>5.2999999999991942</v>
      </c>
      <c r="T5" s="29">
        <v>1.3191999999999999</v>
      </c>
      <c r="U5" s="23">
        <f>(T5-$C$3:$C$18)*10000</f>
        <v>4.6999999999997044</v>
      </c>
      <c r="V5" s="24">
        <v>1.3182</v>
      </c>
      <c r="W5" s="30">
        <f>($C$3:$C$18-V5)*10000</f>
        <v>5.2999999999991942</v>
      </c>
      <c r="X5" s="29">
        <v>1.3191999999999999</v>
      </c>
      <c r="Y5" s="23">
        <f>(X5-$C$3:$C$18)*10000</f>
        <v>4.6999999999997044</v>
      </c>
      <c r="Z5" s="24">
        <v>1.3182</v>
      </c>
      <c r="AA5" s="30">
        <f>($C$3:$C$18-Z5)*10000</f>
        <v>5.2999999999991942</v>
      </c>
    </row>
    <row r="6" spans="1:27" s="8" customFormat="1" ht="24" customHeight="1">
      <c r="A6" s="19">
        <v>4</v>
      </c>
      <c r="B6" s="20" t="s">
        <v>4</v>
      </c>
      <c r="C6" s="21">
        <f>[1]!NZDUSD</f>
        <v>0.69628999999999996</v>
      </c>
      <c r="D6" s="22">
        <v>0.69699999999999995</v>
      </c>
      <c r="E6" s="23">
        <f>(D6-$C$3:$C$18)*10000</f>
        <v>7.0999999999998842</v>
      </c>
      <c r="F6" s="24">
        <v>0.69599999999999995</v>
      </c>
      <c r="G6" s="25">
        <f>($C$3:$C$18-F6)*10000</f>
        <v>2.9000000000001247</v>
      </c>
      <c r="H6" s="22">
        <v>0.69699999999999995</v>
      </c>
      <c r="I6" s="23">
        <f>(H6-$C$3:$C$18)*10000</f>
        <v>7.0999999999998842</v>
      </c>
      <c r="J6" s="24">
        <v>0.69599999999999995</v>
      </c>
      <c r="K6" s="25">
        <f>($C$3:$C$18-J6)*10000</f>
        <v>2.9000000000001247</v>
      </c>
      <c r="L6" s="26">
        <v>0.69699999999999995</v>
      </c>
      <c r="M6" s="23">
        <f>(L6-$C$3:$C$18)*10000</f>
        <v>7.0999999999998842</v>
      </c>
      <c r="N6" s="24">
        <v>0.69599999999999995</v>
      </c>
      <c r="O6" s="27">
        <f>($C$3:$C$18-N6)*10000</f>
        <v>2.9000000000001247</v>
      </c>
      <c r="P6" s="26">
        <v>0.69699999999999995</v>
      </c>
      <c r="Q6" s="23">
        <f>(P6-$C$3:$C$18)*10000</f>
        <v>7.0999999999998842</v>
      </c>
      <c r="R6" s="24">
        <v>0.69599999999999995</v>
      </c>
      <c r="S6" s="28">
        <f>($C$3:$C$18-R6)*10000</f>
        <v>2.9000000000001247</v>
      </c>
      <c r="T6" s="29">
        <v>0.69699999999999995</v>
      </c>
      <c r="U6" s="23">
        <f>(T6-$C$3:$C$18)*10000</f>
        <v>7.0999999999998842</v>
      </c>
      <c r="V6" s="24">
        <v>0.69599999999999995</v>
      </c>
      <c r="W6" s="30">
        <f>($C$3:$C$18-V6)*10000</f>
        <v>2.9000000000001247</v>
      </c>
      <c r="X6" s="29">
        <v>0.69699999999999995</v>
      </c>
      <c r="Y6" s="23">
        <f>(X6-$C$3:$C$18)*10000</f>
        <v>7.0999999999998842</v>
      </c>
      <c r="Z6" s="24">
        <v>0.69599999999999995</v>
      </c>
      <c r="AA6" s="30">
        <f>($C$3:$C$18-Z6)*10000</f>
        <v>2.9000000000001247</v>
      </c>
    </row>
    <row r="7" spans="1:27" s="8" customFormat="1" ht="24" customHeight="1">
      <c r="A7" s="19">
        <v>5</v>
      </c>
      <c r="B7" s="20" t="s">
        <v>5</v>
      </c>
      <c r="C7" s="21">
        <f>[1]!USDCAD</f>
        <v>1.2624899999999999</v>
      </c>
      <c r="D7" s="22">
        <v>1.2629999999999999</v>
      </c>
      <c r="E7" s="23">
        <f>(D7-$C$3:$C$18)*10000</f>
        <v>5.1000000000001044</v>
      </c>
      <c r="F7" s="24">
        <v>1.262</v>
      </c>
      <c r="G7" s="25">
        <f>($C$3:$C$18-F7)*10000</f>
        <v>4.8999999999987942</v>
      </c>
      <c r="H7" s="22">
        <v>1.2629999999999999</v>
      </c>
      <c r="I7" s="23">
        <f>(H7-$C$3:$C$18)*10000</f>
        <v>5.1000000000001044</v>
      </c>
      <c r="J7" s="24">
        <v>1.262</v>
      </c>
      <c r="K7" s="25">
        <f>($C$3:$C$18-J7)*10000</f>
        <v>4.8999999999987942</v>
      </c>
      <c r="L7" s="26">
        <v>1.2629999999999999</v>
      </c>
      <c r="M7" s="23">
        <f>(L7-$C$3:$C$18)*10000</f>
        <v>5.1000000000001044</v>
      </c>
      <c r="N7" s="24">
        <v>1.262</v>
      </c>
      <c r="O7" s="27">
        <f>($C$3:$C$18-N7)*10000</f>
        <v>4.8999999999987942</v>
      </c>
      <c r="P7" s="26">
        <v>1.2629999999999999</v>
      </c>
      <c r="Q7" s="23">
        <f>(P7-$C$3:$C$18)*10000</f>
        <v>5.1000000000001044</v>
      </c>
      <c r="R7" s="24">
        <v>1.262</v>
      </c>
      <c r="S7" s="28">
        <f>($C$3:$C$18-R7)*10000</f>
        <v>4.8999999999987942</v>
      </c>
      <c r="T7" s="29">
        <v>1.2629999999999999</v>
      </c>
      <c r="U7" s="23">
        <f>(T7-$C$3:$C$18)*10000</f>
        <v>5.1000000000001044</v>
      </c>
      <c r="V7" s="24">
        <v>1.262</v>
      </c>
      <c r="W7" s="30">
        <f>($C$3:$C$18-V7)*10000</f>
        <v>4.8999999999987942</v>
      </c>
      <c r="X7" s="29">
        <v>1.2629999999999999</v>
      </c>
      <c r="Y7" s="23">
        <f>(X7-$C$3:$C$18)*10000</f>
        <v>5.1000000000001044</v>
      </c>
      <c r="Z7" s="24">
        <v>1.262</v>
      </c>
      <c r="AA7" s="30">
        <f>($C$3:$C$18-Z7)*10000</f>
        <v>4.8999999999987942</v>
      </c>
    </row>
    <row r="8" spans="1:27" s="8" customFormat="1" ht="24" customHeight="1">
      <c r="A8" s="19">
        <v>6</v>
      </c>
      <c r="B8" s="20" t="s">
        <v>6</v>
      </c>
      <c r="C8" s="31">
        <f>[1]!USDJPY</f>
        <v>113.49299999999999</v>
      </c>
      <c r="D8" s="32">
        <v>113.52</v>
      </c>
      <c r="E8" s="23">
        <f>(D8-$C$3:$C$18)*100</f>
        <v>2.7000000000001023</v>
      </c>
      <c r="F8" s="33">
        <v>113.44</v>
      </c>
      <c r="G8" s="25">
        <f>($C$3:$C$18-F8)*100</f>
        <v>5.2999999999997272</v>
      </c>
      <c r="H8" s="32">
        <v>113.52</v>
      </c>
      <c r="I8" s="23">
        <f>(H8-$C$3:$C$18)*100</f>
        <v>2.7000000000001023</v>
      </c>
      <c r="J8" s="33">
        <v>113.44</v>
      </c>
      <c r="K8" s="25">
        <f>($C$3:$C$18-J8)*100</f>
        <v>5.2999999999997272</v>
      </c>
      <c r="L8" s="34">
        <v>113.52</v>
      </c>
      <c r="M8" s="23">
        <f>(L8-$C$3:$C$18)*100</f>
        <v>2.7000000000001023</v>
      </c>
      <c r="N8" s="33">
        <v>113.44</v>
      </c>
      <c r="O8" s="27">
        <f>($C$3:$C$18-N8)*100</f>
        <v>5.2999999999997272</v>
      </c>
      <c r="P8" s="34">
        <v>113.52</v>
      </c>
      <c r="Q8" s="23">
        <f>(P8-$C$3:$C$18)*100</f>
        <v>2.7000000000001023</v>
      </c>
      <c r="R8" s="33">
        <v>113.44</v>
      </c>
      <c r="S8" s="28">
        <f>($C$3:$C$18-R8)*100</f>
        <v>5.2999999999997272</v>
      </c>
      <c r="T8" s="35">
        <v>113.52</v>
      </c>
      <c r="U8" s="23">
        <f>(T8-$C$3:$C$18)*100</f>
        <v>2.7000000000001023</v>
      </c>
      <c r="V8" s="33">
        <v>113.44</v>
      </c>
      <c r="W8" s="30">
        <f>($C$3:$C$18-V8)*100</f>
        <v>5.2999999999997272</v>
      </c>
      <c r="X8" s="35">
        <v>113.52</v>
      </c>
      <c r="Y8" s="23">
        <f>(X8-$C$3:$C$18)*100</f>
        <v>2.7000000000001023</v>
      </c>
      <c r="Z8" s="33">
        <v>113.44</v>
      </c>
      <c r="AA8" s="30">
        <f>($C$3:$C$18-Z8)*100</f>
        <v>5.2999999999997272</v>
      </c>
    </row>
    <row r="9" spans="1:27" s="9" customFormat="1" ht="24" customHeight="1">
      <c r="A9" s="19">
        <v>7</v>
      </c>
      <c r="B9" s="20" t="s">
        <v>20</v>
      </c>
      <c r="C9" s="31">
        <f>[1]!AUDJPY</f>
        <v>88.683000000000007</v>
      </c>
      <c r="D9" s="32">
        <v>88.72</v>
      </c>
      <c r="E9" s="23">
        <f>(D9-$C$3:$C$18)*100</f>
        <v>3.6999999999991928</v>
      </c>
      <c r="F9" s="33">
        <v>88.62</v>
      </c>
      <c r="G9" s="25">
        <f>($C$3:$C$18-F9)*100</f>
        <v>6.3000000000002387</v>
      </c>
      <c r="H9" s="32">
        <v>88.72</v>
      </c>
      <c r="I9" s="23">
        <f>(H9-$C$3:$C$18)*100</f>
        <v>3.6999999999991928</v>
      </c>
      <c r="J9" s="33">
        <v>88.62</v>
      </c>
      <c r="K9" s="25">
        <f>($C$3:$C$18-J9)*100</f>
        <v>6.3000000000002387</v>
      </c>
      <c r="L9" s="34">
        <v>88.72</v>
      </c>
      <c r="M9" s="23">
        <f>(L9-$C$3:$C$18)*100</f>
        <v>3.6999999999991928</v>
      </c>
      <c r="N9" s="33">
        <v>88.62</v>
      </c>
      <c r="O9" s="27">
        <f>($C$3:$C$18-N9)*100</f>
        <v>6.3000000000002387</v>
      </c>
      <c r="P9" s="34">
        <v>88.72</v>
      </c>
      <c r="Q9" s="23">
        <f>(P9-$C$3:$C$18)*100</f>
        <v>3.6999999999991928</v>
      </c>
      <c r="R9" s="33">
        <v>88.62</v>
      </c>
      <c r="S9" s="28">
        <f>($C$3:$C$18-R9)*100</f>
        <v>6.3000000000002387</v>
      </c>
      <c r="T9" s="35">
        <v>88.72</v>
      </c>
      <c r="U9" s="23">
        <f>(T9-$C$3:$C$18)*100</f>
        <v>3.6999999999991928</v>
      </c>
      <c r="V9" s="33">
        <v>88.62</v>
      </c>
      <c r="W9" s="30">
        <f>($C$3:$C$18-V9)*100</f>
        <v>6.3000000000002387</v>
      </c>
      <c r="X9" s="35">
        <v>88.72</v>
      </c>
      <c r="Y9" s="23">
        <f>(X9-$C$3:$C$18)*100</f>
        <v>3.6999999999991928</v>
      </c>
      <c r="Z9" s="33">
        <v>88.62</v>
      </c>
      <c r="AA9" s="30">
        <f>($C$3:$C$18-Z9)*100</f>
        <v>6.3000000000002387</v>
      </c>
    </row>
    <row r="10" spans="1:27" s="9" customFormat="1" ht="24" customHeight="1">
      <c r="A10" s="19">
        <v>8</v>
      </c>
      <c r="B10" s="20" t="s">
        <v>21</v>
      </c>
      <c r="C10" s="31">
        <f>[1]!EURJPY</f>
        <v>133.65</v>
      </c>
      <c r="D10" s="32">
        <v>133.69999999999999</v>
      </c>
      <c r="E10" s="23">
        <f>(D10-$C$3:$C$18)*100</f>
        <v>4.9999999999982947</v>
      </c>
      <c r="F10" s="33">
        <v>133.6</v>
      </c>
      <c r="G10" s="25">
        <f>($C$3:$C$18-F10)*100</f>
        <v>5.0000000000011369</v>
      </c>
      <c r="H10" s="32">
        <v>133.69999999999999</v>
      </c>
      <c r="I10" s="23">
        <f>(H10-$C$3:$C$18)*100</f>
        <v>4.9999999999982947</v>
      </c>
      <c r="J10" s="33">
        <v>133.6</v>
      </c>
      <c r="K10" s="25">
        <f>($C$3:$C$18-J10)*100</f>
        <v>5.0000000000011369</v>
      </c>
      <c r="L10" s="34">
        <v>133.69999999999999</v>
      </c>
      <c r="M10" s="23">
        <f>(L10-$C$3:$C$18)*100</f>
        <v>4.9999999999982947</v>
      </c>
      <c r="N10" s="33">
        <v>133.6</v>
      </c>
      <c r="O10" s="27">
        <f>($C$3:$C$18-N10)*100</f>
        <v>5.0000000000011369</v>
      </c>
      <c r="P10" s="34">
        <v>133.69999999999999</v>
      </c>
      <c r="Q10" s="23">
        <f>(P10-$C$3:$C$18)*100</f>
        <v>4.9999999999982947</v>
      </c>
      <c r="R10" s="33">
        <v>133.6</v>
      </c>
      <c r="S10" s="28">
        <f>($C$3:$C$18-R10)*100</f>
        <v>5.0000000000011369</v>
      </c>
      <c r="T10" s="35">
        <v>133.69999999999999</v>
      </c>
      <c r="U10" s="23">
        <f>(T10-$C$3:$C$18)*100</f>
        <v>4.9999999999982947</v>
      </c>
      <c r="V10" s="33">
        <v>133.6</v>
      </c>
      <c r="W10" s="30">
        <f>($C$3:$C$18-V10)*100</f>
        <v>5.0000000000011369</v>
      </c>
      <c r="X10" s="35">
        <v>133.69999999999999</v>
      </c>
      <c r="Y10" s="23">
        <f>(X10-$C$3:$C$18)*100</f>
        <v>4.9999999999982947</v>
      </c>
      <c r="Z10" s="33">
        <v>133.6</v>
      </c>
      <c r="AA10" s="30">
        <f>($C$3:$C$18-Z10)*100</f>
        <v>5.0000000000011369</v>
      </c>
    </row>
    <row r="11" spans="1:27" s="9" customFormat="1" ht="24" customHeight="1">
      <c r="A11" s="19">
        <v>9</v>
      </c>
      <c r="B11" s="20" t="s">
        <v>22</v>
      </c>
      <c r="C11" s="31">
        <f>[1]!GBPJPY</f>
        <v>149.678</v>
      </c>
      <c r="D11" s="32">
        <v>149.72</v>
      </c>
      <c r="E11" s="23">
        <f>(D11-$C$3:$C$18)*100</f>
        <v>4.2000000000001592</v>
      </c>
      <c r="F11" s="33">
        <v>149.62</v>
      </c>
      <c r="G11" s="25">
        <f>($C$3:$C$18-F11)*100</f>
        <v>5.7999999999992724</v>
      </c>
      <c r="H11" s="32">
        <v>149.72</v>
      </c>
      <c r="I11" s="23">
        <f>(H11-$C$3:$C$18)*100</f>
        <v>4.2000000000001592</v>
      </c>
      <c r="J11" s="33">
        <v>149.62</v>
      </c>
      <c r="K11" s="25">
        <f>($C$3:$C$18-J11)*100</f>
        <v>5.7999999999992724</v>
      </c>
      <c r="L11" s="34">
        <v>149.72</v>
      </c>
      <c r="M11" s="23">
        <f>(L11-$C$3:$C$18)*100</f>
        <v>4.2000000000001592</v>
      </c>
      <c r="N11" s="33">
        <v>149.62</v>
      </c>
      <c r="O11" s="27">
        <f>($C$3:$C$18-N11)*100</f>
        <v>5.7999999999992724</v>
      </c>
      <c r="P11" s="34">
        <v>149.72</v>
      </c>
      <c r="Q11" s="23">
        <f>(P11-$C$3:$C$18)*100</f>
        <v>4.2000000000001592</v>
      </c>
      <c r="R11" s="33">
        <v>149.62</v>
      </c>
      <c r="S11" s="28">
        <f>($C$3:$C$18-R11)*100</f>
        <v>5.7999999999992724</v>
      </c>
      <c r="T11" s="35">
        <v>149.72</v>
      </c>
      <c r="U11" s="23">
        <f>(T11-$C$3:$C$18)*100</f>
        <v>4.2000000000001592</v>
      </c>
      <c r="V11" s="33">
        <v>149.62</v>
      </c>
      <c r="W11" s="30">
        <f>($C$3:$C$18-V11)*100</f>
        <v>5.7999999999992724</v>
      </c>
      <c r="X11" s="35">
        <v>149.72</v>
      </c>
      <c r="Y11" s="23">
        <f>(X11-$C$3:$C$18)*100</f>
        <v>4.2000000000001592</v>
      </c>
      <c r="Z11" s="33">
        <v>149.62</v>
      </c>
      <c r="AA11" s="30">
        <f>($C$3:$C$18-Z11)*100</f>
        <v>5.7999999999992724</v>
      </c>
    </row>
    <row r="12" spans="1:27" s="9" customFormat="1" ht="24" customHeight="1">
      <c r="A12" s="19">
        <v>10</v>
      </c>
      <c r="B12" s="20" t="s">
        <v>23</v>
      </c>
      <c r="C12" s="21">
        <f>[1]!EURAUD</f>
        <v>1.50637</v>
      </c>
      <c r="D12" s="22">
        <v>1.5067999999999999</v>
      </c>
      <c r="E12" s="23">
        <f t="shared" ref="E12:E18" si="0">(D12-$C$3:$C$18)*10000</f>
        <v>4.2999999999993044</v>
      </c>
      <c r="F12" s="24">
        <v>1.506</v>
      </c>
      <c r="G12" s="25">
        <f t="shared" ref="G12:G18" si="1">($C$3:$C$18-F12)*10000</f>
        <v>3.6999999999998145</v>
      </c>
      <c r="H12" s="22">
        <v>1.5067999999999999</v>
      </c>
      <c r="I12" s="23">
        <f t="shared" ref="I12:I18" si="2">(H12-$C$3:$C$18)*10000</f>
        <v>4.2999999999993044</v>
      </c>
      <c r="J12" s="24">
        <v>1.506</v>
      </c>
      <c r="K12" s="25">
        <f t="shared" ref="K12:K18" si="3">($C$3:$C$18-J12)*10000</f>
        <v>3.6999999999998145</v>
      </c>
      <c r="L12" s="26">
        <v>1.5067999999999999</v>
      </c>
      <c r="M12" s="23">
        <f t="shared" ref="M12:M18" si="4">(L12-$C$3:$C$18)*10000</f>
        <v>4.2999999999993044</v>
      </c>
      <c r="N12" s="24">
        <v>1.506</v>
      </c>
      <c r="O12" s="27">
        <f t="shared" ref="O12:O18" si="5">($C$3:$C$18-N12)*10000</f>
        <v>3.6999999999998145</v>
      </c>
      <c r="P12" s="26">
        <v>1.5067999999999999</v>
      </c>
      <c r="Q12" s="23">
        <f t="shared" ref="Q12:Q18" si="6">(P12-$C$3:$C$18)*10000</f>
        <v>4.2999999999993044</v>
      </c>
      <c r="R12" s="24">
        <v>1.506</v>
      </c>
      <c r="S12" s="28">
        <f t="shared" ref="S12:S18" si="7">($C$3:$C$18-R12)*10000</f>
        <v>3.6999999999998145</v>
      </c>
      <c r="T12" s="29">
        <v>1.5067999999999999</v>
      </c>
      <c r="U12" s="23">
        <f t="shared" ref="U12:U18" si="8">(T12-$C$3:$C$18)*10000</f>
        <v>4.2999999999993044</v>
      </c>
      <c r="V12" s="24">
        <v>1.506</v>
      </c>
      <c r="W12" s="30">
        <f t="shared" ref="W12:W18" si="9">($C$3:$C$18-V12)*10000</f>
        <v>3.6999999999998145</v>
      </c>
      <c r="X12" s="29">
        <v>1.5067999999999999</v>
      </c>
      <c r="Y12" s="23">
        <f t="shared" ref="Y12:Y18" si="10">(X12-$C$3:$C$18)*10000</f>
        <v>4.2999999999993044</v>
      </c>
      <c r="Z12" s="24">
        <v>1.506</v>
      </c>
      <c r="AA12" s="30">
        <f t="shared" ref="AA12:AA18" si="11">($C$3:$C$18-Z12)*10000</f>
        <v>3.6999999999998145</v>
      </c>
    </row>
    <row r="13" spans="1:27" s="9" customFormat="1" ht="24" customHeight="1">
      <c r="A13" s="19">
        <v>11</v>
      </c>
      <c r="B13" s="20" t="s">
        <v>24</v>
      </c>
      <c r="C13" s="21">
        <f>[1]!EURCAD</f>
        <v>1.4867900000000001</v>
      </c>
      <c r="D13" s="22">
        <v>1.4872000000000001</v>
      </c>
      <c r="E13" s="23">
        <f t="shared" si="0"/>
        <v>4.1000000000002146</v>
      </c>
      <c r="F13" s="24">
        <v>1.4862</v>
      </c>
      <c r="G13" s="25">
        <f t="shared" si="1"/>
        <v>5.9000000000009045</v>
      </c>
      <c r="H13" s="22">
        <v>1.4872000000000001</v>
      </c>
      <c r="I13" s="23">
        <f t="shared" si="2"/>
        <v>4.1000000000002146</v>
      </c>
      <c r="J13" s="24">
        <v>1.4862</v>
      </c>
      <c r="K13" s="25">
        <f t="shared" si="3"/>
        <v>5.9000000000009045</v>
      </c>
      <c r="L13" s="26">
        <v>1.4872000000000001</v>
      </c>
      <c r="M13" s="23">
        <f t="shared" si="4"/>
        <v>4.1000000000002146</v>
      </c>
      <c r="N13" s="24">
        <v>1.4862</v>
      </c>
      <c r="O13" s="27">
        <f t="shared" si="5"/>
        <v>5.9000000000009045</v>
      </c>
      <c r="P13" s="26">
        <v>1.4872000000000001</v>
      </c>
      <c r="Q13" s="23">
        <f t="shared" si="6"/>
        <v>4.1000000000002146</v>
      </c>
      <c r="R13" s="24">
        <v>1.4862</v>
      </c>
      <c r="S13" s="28">
        <f t="shared" si="7"/>
        <v>5.9000000000009045</v>
      </c>
      <c r="T13" s="29">
        <v>1.4872000000000001</v>
      </c>
      <c r="U13" s="23">
        <f t="shared" si="8"/>
        <v>4.1000000000002146</v>
      </c>
      <c r="V13" s="24">
        <v>1.4862</v>
      </c>
      <c r="W13" s="30">
        <f t="shared" si="9"/>
        <v>5.9000000000009045</v>
      </c>
      <c r="X13" s="29">
        <v>1.4872000000000001</v>
      </c>
      <c r="Y13" s="23">
        <f t="shared" si="10"/>
        <v>4.1000000000002146</v>
      </c>
      <c r="Z13" s="24">
        <v>1.4862</v>
      </c>
      <c r="AA13" s="30">
        <f t="shared" si="11"/>
        <v>5.9000000000009045</v>
      </c>
    </row>
    <row r="14" spans="1:27" s="9" customFormat="1" ht="24" customHeight="1">
      <c r="A14" s="19">
        <v>12</v>
      </c>
      <c r="B14" s="20" t="s">
        <v>25</v>
      </c>
      <c r="C14" s="21">
        <f>[1]!EURGBP</f>
        <v>0.89236000000000004</v>
      </c>
      <c r="D14" s="22">
        <v>0.89300000000000002</v>
      </c>
      <c r="E14" s="23">
        <f t="shared" si="0"/>
        <v>6.3999999999997392</v>
      </c>
      <c r="F14" s="24">
        <v>0.89200000000000002</v>
      </c>
      <c r="G14" s="25">
        <f t="shared" si="1"/>
        <v>3.6000000000002697</v>
      </c>
      <c r="H14" s="22">
        <v>0.89300000000000002</v>
      </c>
      <c r="I14" s="23">
        <f t="shared" si="2"/>
        <v>6.3999999999997392</v>
      </c>
      <c r="J14" s="24">
        <v>0.89200000000000002</v>
      </c>
      <c r="K14" s="25">
        <f t="shared" si="3"/>
        <v>3.6000000000002697</v>
      </c>
      <c r="L14" s="26">
        <v>0.89300000000000002</v>
      </c>
      <c r="M14" s="23">
        <f t="shared" si="4"/>
        <v>6.3999999999997392</v>
      </c>
      <c r="N14" s="24">
        <v>0.89200000000000002</v>
      </c>
      <c r="O14" s="27">
        <f t="shared" si="5"/>
        <v>3.6000000000002697</v>
      </c>
      <c r="P14" s="26">
        <v>0.89300000000000002</v>
      </c>
      <c r="Q14" s="23">
        <f t="shared" si="6"/>
        <v>6.3999999999997392</v>
      </c>
      <c r="R14" s="24">
        <v>0.89200000000000002</v>
      </c>
      <c r="S14" s="28">
        <f t="shared" si="7"/>
        <v>3.6000000000002697</v>
      </c>
      <c r="T14" s="29">
        <v>0.89300000000000002</v>
      </c>
      <c r="U14" s="23">
        <f t="shared" si="8"/>
        <v>6.3999999999997392</v>
      </c>
      <c r="V14" s="24">
        <v>0.89200000000000002</v>
      </c>
      <c r="W14" s="30">
        <f t="shared" si="9"/>
        <v>3.6000000000002697</v>
      </c>
      <c r="X14" s="29">
        <v>0.89300000000000002</v>
      </c>
      <c r="Y14" s="23">
        <f t="shared" si="10"/>
        <v>6.3999999999997392</v>
      </c>
      <c r="Z14" s="24">
        <v>0.89200000000000002</v>
      </c>
      <c r="AA14" s="30">
        <f t="shared" si="11"/>
        <v>3.6000000000002697</v>
      </c>
    </row>
    <row r="15" spans="1:27" s="9" customFormat="1" ht="24" customHeight="1">
      <c r="A15" s="19">
        <v>13</v>
      </c>
      <c r="B15" s="20" t="s">
        <v>29</v>
      </c>
      <c r="C15" s="21">
        <f>[1]!EURNZD</f>
        <v>1.6915</v>
      </c>
      <c r="D15" s="22">
        <v>1.6919999999999999</v>
      </c>
      <c r="E15" s="23">
        <f t="shared" si="0"/>
        <v>4.9999999999994493</v>
      </c>
      <c r="F15" s="24">
        <v>1.6910000000000001</v>
      </c>
      <c r="G15" s="25">
        <f t="shared" si="1"/>
        <v>4.9999999999994493</v>
      </c>
      <c r="H15" s="22">
        <v>1.6919999999999999</v>
      </c>
      <c r="I15" s="23">
        <f t="shared" si="2"/>
        <v>4.9999999999994493</v>
      </c>
      <c r="J15" s="24">
        <v>1.6910000000000001</v>
      </c>
      <c r="K15" s="25">
        <f t="shared" si="3"/>
        <v>4.9999999999994493</v>
      </c>
      <c r="L15" s="26">
        <v>1.6919999999999999</v>
      </c>
      <c r="M15" s="23">
        <f t="shared" si="4"/>
        <v>4.9999999999994493</v>
      </c>
      <c r="N15" s="24">
        <v>1.6910000000000001</v>
      </c>
      <c r="O15" s="27">
        <f t="shared" si="5"/>
        <v>4.9999999999994493</v>
      </c>
      <c r="P15" s="26">
        <v>1.6919999999999999</v>
      </c>
      <c r="Q15" s="23">
        <f t="shared" si="6"/>
        <v>4.9999999999994493</v>
      </c>
      <c r="R15" s="24">
        <v>1.6910000000000001</v>
      </c>
      <c r="S15" s="28">
        <f t="shared" si="7"/>
        <v>4.9999999999994493</v>
      </c>
      <c r="T15" s="29">
        <v>1.6919999999999999</v>
      </c>
      <c r="U15" s="23">
        <f t="shared" si="8"/>
        <v>4.9999999999994493</v>
      </c>
      <c r="V15" s="24">
        <v>1.6910000000000001</v>
      </c>
      <c r="W15" s="30">
        <f t="shared" si="9"/>
        <v>4.9999999999994493</v>
      </c>
      <c r="X15" s="29">
        <v>1.6919999999999999</v>
      </c>
      <c r="Y15" s="23">
        <f t="shared" si="10"/>
        <v>4.9999999999994493</v>
      </c>
      <c r="Z15" s="24">
        <v>1.6910000000000001</v>
      </c>
      <c r="AA15" s="30">
        <f t="shared" si="11"/>
        <v>4.9999999999994493</v>
      </c>
    </row>
    <row r="16" spans="1:27" s="9" customFormat="1" ht="24" customHeight="1">
      <c r="A16" s="19">
        <v>14</v>
      </c>
      <c r="B16" s="20" t="s">
        <v>26</v>
      </c>
      <c r="C16" s="21">
        <f>[1]!GBPAUD</f>
        <v>1.68692</v>
      </c>
      <c r="D16" s="22">
        <v>1.6874</v>
      </c>
      <c r="E16" s="23">
        <f t="shared" si="0"/>
        <v>4.8000000000003595</v>
      </c>
      <c r="F16" s="24">
        <v>1.6863999999999999</v>
      </c>
      <c r="G16" s="25">
        <f t="shared" si="1"/>
        <v>5.2000000000007596</v>
      </c>
      <c r="H16" s="22">
        <v>1.6874</v>
      </c>
      <c r="I16" s="23">
        <f t="shared" si="2"/>
        <v>4.8000000000003595</v>
      </c>
      <c r="J16" s="24">
        <v>1.6863999999999999</v>
      </c>
      <c r="K16" s="25">
        <f t="shared" si="3"/>
        <v>5.2000000000007596</v>
      </c>
      <c r="L16" s="26">
        <v>1.6874</v>
      </c>
      <c r="M16" s="23">
        <f t="shared" si="4"/>
        <v>4.8000000000003595</v>
      </c>
      <c r="N16" s="24">
        <v>1.6863999999999999</v>
      </c>
      <c r="O16" s="27">
        <f t="shared" si="5"/>
        <v>5.2000000000007596</v>
      </c>
      <c r="P16" s="26">
        <v>1.6874</v>
      </c>
      <c r="Q16" s="23">
        <f t="shared" si="6"/>
        <v>4.8000000000003595</v>
      </c>
      <c r="R16" s="24">
        <v>1.6863999999999999</v>
      </c>
      <c r="S16" s="28">
        <f t="shared" si="7"/>
        <v>5.2000000000007596</v>
      </c>
      <c r="T16" s="29">
        <v>1.6874</v>
      </c>
      <c r="U16" s="23">
        <f t="shared" si="8"/>
        <v>4.8000000000003595</v>
      </c>
      <c r="V16" s="24">
        <v>1.6863999999999999</v>
      </c>
      <c r="W16" s="30">
        <f t="shared" si="9"/>
        <v>5.2000000000007596</v>
      </c>
      <c r="X16" s="29">
        <v>1.6874</v>
      </c>
      <c r="Y16" s="23">
        <f t="shared" si="10"/>
        <v>4.8000000000003595</v>
      </c>
      <c r="Z16" s="24">
        <v>1.6863999999999999</v>
      </c>
      <c r="AA16" s="30">
        <f t="shared" si="11"/>
        <v>5.2000000000007596</v>
      </c>
    </row>
    <row r="17" spans="1:27" s="9" customFormat="1" ht="24" customHeight="1">
      <c r="A17" s="19">
        <v>15</v>
      </c>
      <c r="B17" s="20" t="s">
        <v>27</v>
      </c>
      <c r="C17" s="21">
        <f>[1]!GBPCAD</f>
        <v>1.6650100000000001</v>
      </c>
      <c r="D17" s="22">
        <v>1.6655</v>
      </c>
      <c r="E17" s="23">
        <f t="shared" si="0"/>
        <v>4.8999999999987942</v>
      </c>
      <c r="F17" s="24">
        <v>1.6645000000000001</v>
      </c>
      <c r="G17" s="25">
        <f t="shared" si="1"/>
        <v>5.1000000000001044</v>
      </c>
      <c r="H17" s="22">
        <v>1.6655</v>
      </c>
      <c r="I17" s="23">
        <f t="shared" si="2"/>
        <v>4.8999999999987942</v>
      </c>
      <c r="J17" s="24">
        <v>1.6645000000000001</v>
      </c>
      <c r="K17" s="25">
        <f t="shared" si="3"/>
        <v>5.1000000000001044</v>
      </c>
      <c r="L17" s="26">
        <v>1.6655</v>
      </c>
      <c r="M17" s="23">
        <f t="shared" si="4"/>
        <v>4.8999999999987942</v>
      </c>
      <c r="N17" s="24">
        <v>1.6645000000000001</v>
      </c>
      <c r="O17" s="27">
        <f t="shared" si="5"/>
        <v>5.1000000000001044</v>
      </c>
      <c r="P17" s="26">
        <v>1.6655</v>
      </c>
      <c r="Q17" s="23">
        <f t="shared" si="6"/>
        <v>4.8999999999987942</v>
      </c>
      <c r="R17" s="24">
        <v>1.6645000000000001</v>
      </c>
      <c r="S17" s="28">
        <f t="shared" si="7"/>
        <v>5.1000000000001044</v>
      </c>
      <c r="T17" s="29">
        <v>1.6655</v>
      </c>
      <c r="U17" s="23">
        <f t="shared" si="8"/>
        <v>4.8999999999987942</v>
      </c>
      <c r="V17" s="24">
        <v>1.6645000000000001</v>
      </c>
      <c r="W17" s="30">
        <f t="shared" si="9"/>
        <v>5.1000000000001044</v>
      </c>
      <c r="X17" s="29">
        <v>1.6655</v>
      </c>
      <c r="Y17" s="23">
        <f t="shared" si="10"/>
        <v>4.8999999999987942</v>
      </c>
      <c r="Z17" s="24">
        <v>1.6645000000000001</v>
      </c>
      <c r="AA17" s="30">
        <f t="shared" si="11"/>
        <v>5.1000000000001044</v>
      </c>
    </row>
    <row r="18" spans="1:27" s="9" customFormat="1" ht="24" customHeight="1">
      <c r="A18" s="3">
        <v>16</v>
      </c>
      <c r="B18" s="4" t="s">
        <v>28</v>
      </c>
      <c r="C18" s="5">
        <f>[1]!GBPNZD</f>
        <v>1.89435</v>
      </c>
      <c r="D18" s="12">
        <v>1.895</v>
      </c>
      <c r="E18" s="6">
        <f t="shared" si="0"/>
        <v>6.5000000000003944</v>
      </c>
      <c r="F18" s="7">
        <v>1.8939999999999999</v>
      </c>
      <c r="G18" s="13">
        <f t="shared" si="1"/>
        <v>3.5000000000007248</v>
      </c>
      <c r="H18" s="12">
        <v>1.895</v>
      </c>
      <c r="I18" s="6">
        <f t="shared" si="2"/>
        <v>6.5000000000003944</v>
      </c>
      <c r="J18" s="7">
        <v>1.8939999999999999</v>
      </c>
      <c r="K18" s="13">
        <f t="shared" si="3"/>
        <v>3.5000000000007248</v>
      </c>
      <c r="L18" s="14">
        <v>1.895</v>
      </c>
      <c r="M18" s="6">
        <f t="shared" si="4"/>
        <v>6.5000000000003944</v>
      </c>
      <c r="N18" s="7">
        <v>1.8939999999999999</v>
      </c>
      <c r="O18" s="15">
        <f t="shared" si="5"/>
        <v>3.5000000000007248</v>
      </c>
      <c r="P18" s="14">
        <v>1.895</v>
      </c>
      <c r="Q18" s="6">
        <f t="shared" si="6"/>
        <v>6.5000000000003944</v>
      </c>
      <c r="R18" s="7">
        <v>1.8939999999999999</v>
      </c>
      <c r="S18" s="16">
        <f t="shared" si="7"/>
        <v>3.5000000000007248</v>
      </c>
      <c r="T18" s="17">
        <v>1.895</v>
      </c>
      <c r="U18" s="6">
        <f t="shared" si="8"/>
        <v>6.5000000000003944</v>
      </c>
      <c r="V18" s="7">
        <v>1.8939999999999999</v>
      </c>
      <c r="W18" s="18">
        <f t="shared" si="9"/>
        <v>3.5000000000007248</v>
      </c>
      <c r="X18" s="17">
        <v>1.895</v>
      </c>
      <c r="Y18" s="6">
        <f t="shared" si="10"/>
        <v>6.5000000000003944</v>
      </c>
      <c r="Z18" s="7">
        <v>1.8939999999999999</v>
      </c>
      <c r="AA18" s="18">
        <f t="shared" si="11"/>
        <v>3.5000000000007248</v>
      </c>
    </row>
    <row r="19" spans="1:27" s="9" customFormat="1" ht="21" customHeight="1"/>
    <row r="20" spans="1:27" s="9" customFormat="1"/>
    <row r="21" spans="1:27" s="9" customFormat="1"/>
    <row r="22" spans="1:27" s="9" customFormat="1"/>
    <row r="23" spans="1:27" s="9" customFormat="1"/>
    <row r="24" spans="1:27" s="9" customFormat="1"/>
    <row r="25" spans="1:27" s="9" customFormat="1"/>
    <row r="26" spans="1:27" s="9" customFormat="1"/>
    <row r="27" spans="1:27" s="9" customFormat="1"/>
    <row r="28" spans="1:27" s="9" customFormat="1"/>
    <row r="29" spans="1:27" s="9" customFormat="1"/>
    <row r="30" spans="1:27" s="9" customFormat="1"/>
    <row r="31" spans="1:27" s="9" customFormat="1"/>
    <row r="32" spans="1:27" s="9" customFormat="1"/>
    <row r="33" s="9" customFormat="1"/>
    <row r="34" s="9" customFormat="1"/>
    <row r="35" s="9" customFormat="1"/>
    <row r="36" s="9" customFormat="1"/>
    <row r="37" s="9" customFormat="1"/>
    <row r="38" s="9" customFormat="1"/>
    <row r="39" s="9" customFormat="1"/>
    <row r="40" s="9" customFormat="1"/>
    <row r="41" s="9" customFormat="1"/>
    <row r="42" s="9" customFormat="1"/>
    <row r="43" s="9" customFormat="1"/>
    <row r="44" s="9" customFormat="1"/>
    <row r="45" s="9" customFormat="1"/>
    <row r="46" s="9" customFormat="1"/>
    <row r="47" s="9" customFormat="1"/>
    <row r="48" s="9" customFormat="1"/>
    <row r="49" s="9" customFormat="1"/>
    <row r="50" s="9" customFormat="1"/>
    <row r="51" s="9" customFormat="1"/>
    <row r="52" s="9" customFormat="1"/>
    <row r="53" s="9" customFormat="1"/>
    <row r="54" s="9" customFormat="1"/>
    <row r="55" s="9" customFormat="1"/>
    <row r="56" s="9" customFormat="1"/>
    <row r="57" s="9" customFormat="1"/>
    <row r="58" s="9" customFormat="1"/>
    <row r="59" s="9" customFormat="1"/>
    <row r="60" s="9" customFormat="1"/>
    <row r="61" s="9" customFormat="1"/>
    <row r="62" s="9" customFormat="1"/>
    <row r="63" s="9" customFormat="1"/>
    <row r="64" s="9" customFormat="1"/>
    <row r="65" s="9" customFormat="1"/>
    <row r="66" s="9" customFormat="1"/>
    <row r="67" s="9" customFormat="1"/>
    <row r="68" s="9" customFormat="1"/>
    <row r="69" s="9" customFormat="1"/>
    <row r="70" s="9" customFormat="1"/>
    <row r="71" s="9" customFormat="1"/>
    <row r="72" s="9" customFormat="1"/>
    <row r="73" s="9" customFormat="1"/>
    <row r="74" s="9" customFormat="1"/>
    <row r="75" s="9" customFormat="1"/>
    <row r="76" s="9" customFormat="1"/>
    <row r="77" s="9" customFormat="1"/>
    <row r="78" s="9" customFormat="1"/>
    <row r="79" s="9" customFormat="1"/>
    <row r="80" s="9" customFormat="1"/>
    <row r="81" spans="1:3" s="9" customFormat="1"/>
    <row r="82" spans="1:3" s="9" customFormat="1"/>
    <row r="83" spans="1:3">
      <c r="A83" s="10"/>
      <c r="B83" s="10"/>
      <c r="C83" s="10"/>
    </row>
    <row r="84" spans="1:3">
      <c r="A84" s="11"/>
      <c r="B84" s="11"/>
      <c r="C84" s="11"/>
    </row>
  </sheetData>
  <mergeCells count="7">
    <mergeCell ref="X1:AA1"/>
    <mergeCell ref="A1:C1"/>
    <mergeCell ref="D1:G1"/>
    <mergeCell ref="H1:K1"/>
    <mergeCell ref="L1:O1"/>
    <mergeCell ref="P1:S1"/>
    <mergeCell ref="T1:W1"/>
  </mergeCells>
  <conditionalFormatting sqref="I3">
    <cfRule type="cellIs" dxfId="215" priority="24" operator="between">
      <formula>1</formula>
      <formula>10</formula>
    </cfRule>
  </conditionalFormatting>
  <conditionalFormatting sqref="K3">
    <cfRule type="cellIs" dxfId="214" priority="23" operator="between">
      <formula>1</formula>
      <formula>10</formula>
    </cfRule>
  </conditionalFormatting>
  <conditionalFormatting sqref="I4:I18">
    <cfRule type="cellIs" dxfId="213" priority="22" operator="between">
      <formula>1</formula>
      <formula>10</formula>
    </cfRule>
  </conditionalFormatting>
  <conditionalFormatting sqref="K4:K18">
    <cfRule type="cellIs" dxfId="212" priority="21" operator="between">
      <formula>1</formula>
      <formula>10</formula>
    </cfRule>
  </conditionalFormatting>
  <conditionalFormatting sqref="M3">
    <cfRule type="cellIs" dxfId="211" priority="20" operator="between">
      <formula>1</formula>
      <formula>10</formula>
    </cfRule>
  </conditionalFormatting>
  <conditionalFormatting sqref="O3">
    <cfRule type="cellIs" dxfId="210" priority="19" operator="between">
      <formula>1</formula>
      <formula>10</formula>
    </cfRule>
  </conditionalFormatting>
  <conditionalFormatting sqref="M4:M18">
    <cfRule type="cellIs" dxfId="209" priority="18" operator="between">
      <formula>1</formula>
      <formula>10</formula>
    </cfRule>
  </conditionalFormatting>
  <conditionalFormatting sqref="O4:O18">
    <cfRule type="cellIs" dxfId="208" priority="17" operator="between">
      <formula>1</formula>
      <formula>10</formula>
    </cfRule>
  </conditionalFormatting>
  <conditionalFormatting sqref="Q3">
    <cfRule type="cellIs" dxfId="207" priority="16" operator="between">
      <formula>1</formula>
      <formula>10</formula>
    </cfRule>
  </conditionalFormatting>
  <conditionalFormatting sqref="S3">
    <cfRule type="cellIs" dxfId="206" priority="15" operator="between">
      <formula>1</formula>
      <formula>10</formula>
    </cfRule>
  </conditionalFormatting>
  <conditionalFormatting sqref="Q4:Q18">
    <cfRule type="cellIs" dxfId="205" priority="14" operator="between">
      <formula>1</formula>
      <formula>10</formula>
    </cfRule>
  </conditionalFormatting>
  <conditionalFormatting sqref="S4:S18">
    <cfRule type="cellIs" dxfId="204" priority="13" operator="between">
      <formula>1</formula>
      <formula>10</formula>
    </cfRule>
  </conditionalFormatting>
  <conditionalFormatting sqref="U3">
    <cfRule type="cellIs" dxfId="203" priority="12" operator="between">
      <formula>1</formula>
      <formula>10</formula>
    </cfRule>
  </conditionalFormatting>
  <conditionalFormatting sqref="W3">
    <cfRule type="cellIs" dxfId="202" priority="11" operator="between">
      <formula>1</formula>
      <formula>10</formula>
    </cfRule>
  </conditionalFormatting>
  <conditionalFormatting sqref="U4:U18">
    <cfRule type="cellIs" dxfId="201" priority="10" operator="between">
      <formula>1</formula>
      <formula>10</formula>
    </cfRule>
  </conditionalFormatting>
  <conditionalFormatting sqref="W4:W18">
    <cfRule type="cellIs" dxfId="200" priority="9" operator="between">
      <formula>1</formula>
      <formula>10</formula>
    </cfRule>
  </conditionalFormatting>
  <conditionalFormatting sqref="E3">
    <cfRule type="cellIs" dxfId="199" priority="8" operator="between">
      <formula>1</formula>
      <formula>10</formula>
    </cfRule>
  </conditionalFormatting>
  <conditionalFormatting sqref="G3">
    <cfRule type="cellIs" dxfId="198" priority="7" operator="between">
      <formula>1</formula>
      <formula>10</formula>
    </cfRule>
  </conditionalFormatting>
  <conditionalFormatting sqref="E4:E18">
    <cfRule type="cellIs" dxfId="197" priority="6" operator="between">
      <formula>1</formula>
      <formula>10</formula>
    </cfRule>
  </conditionalFormatting>
  <conditionalFormatting sqref="G4:G18">
    <cfRule type="cellIs" dxfId="196" priority="5" operator="between">
      <formula>1</formula>
      <formula>10</formula>
    </cfRule>
  </conditionalFormatting>
  <conditionalFormatting sqref="Y3">
    <cfRule type="cellIs" dxfId="195" priority="4" operator="between">
      <formula>1</formula>
      <formula>10</formula>
    </cfRule>
  </conditionalFormatting>
  <conditionalFormatting sqref="AA3">
    <cfRule type="cellIs" dxfId="194" priority="3" operator="between">
      <formula>1</formula>
      <formula>10</formula>
    </cfRule>
  </conditionalFormatting>
  <conditionalFormatting sqref="Y4:Y18">
    <cfRule type="cellIs" dxfId="193" priority="2" operator="between">
      <formula>1</formula>
      <formula>10</formula>
    </cfRule>
  </conditionalFormatting>
  <conditionalFormatting sqref="AA4:AA18">
    <cfRule type="cellIs" dxfId="192" priority="1" operator="between">
      <formula>1</formula>
      <formula>10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4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3" sqref="D3"/>
    </sheetView>
  </sheetViews>
  <sheetFormatPr defaultRowHeight="12.75"/>
  <cols>
    <col min="1" max="1" width="4.7109375" style="1" customWidth="1"/>
    <col min="2" max="2" width="11.28515625" style="1" customWidth="1"/>
    <col min="3" max="3" width="11.42578125" style="1" customWidth="1"/>
    <col min="4" max="4" width="10.85546875" style="1" customWidth="1"/>
    <col min="5" max="5" width="6.28515625" style="1" customWidth="1"/>
    <col min="6" max="6" width="10.140625" style="1" customWidth="1"/>
    <col min="7" max="7" width="5.7109375" style="1" customWidth="1"/>
    <col min="8" max="8" width="9.140625" style="1"/>
    <col min="9" max="9" width="5.7109375" style="1" customWidth="1"/>
    <col min="10" max="10" width="9.140625" style="1"/>
    <col min="11" max="11" width="5.7109375" style="1" customWidth="1"/>
    <col min="12" max="12" width="9.140625" style="1"/>
    <col min="13" max="13" width="5.7109375" style="1" customWidth="1"/>
    <col min="14" max="14" width="9.140625" style="1"/>
    <col min="15" max="15" width="5.7109375" style="1" customWidth="1"/>
    <col min="16" max="16" width="9.140625" style="1"/>
    <col min="17" max="17" width="5.7109375" style="1" customWidth="1"/>
    <col min="18" max="18" width="9.140625" style="1"/>
    <col min="19" max="19" width="5.7109375" style="1" customWidth="1"/>
    <col min="20" max="20" width="9.140625" style="1"/>
    <col min="21" max="21" width="5.7109375" style="1" customWidth="1"/>
    <col min="22" max="22" width="9.140625" style="1"/>
    <col min="23" max="23" width="5.7109375" style="1" customWidth="1"/>
    <col min="24" max="16384" width="9.140625" style="1"/>
  </cols>
  <sheetData>
    <row r="1" spans="1:27" ht="28.5" thickBot="1">
      <c r="A1" s="62" t="s">
        <v>32</v>
      </c>
      <c r="B1" s="63"/>
      <c r="C1" s="63"/>
      <c r="D1" s="64" t="s">
        <v>16</v>
      </c>
      <c r="E1" s="65"/>
      <c r="F1" s="65"/>
      <c r="G1" s="65"/>
      <c r="H1" s="67" t="s">
        <v>8</v>
      </c>
      <c r="I1" s="58"/>
      <c r="J1" s="58"/>
      <c r="K1" s="58"/>
      <c r="L1" s="60" t="s">
        <v>9</v>
      </c>
      <c r="M1" s="58"/>
      <c r="N1" s="58"/>
      <c r="O1" s="66"/>
      <c r="P1" s="60" t="s">
        <v>10</v>
      </c>
      <c r="Q1" s="58"/>
      <c r="R1" s="58"/>
      <c r="S1" s="61"/>
      <c r="T1" s="57" t="s">
        <v>11</v>
      </c>
      <c r="U1" s="58"/>
      <c r="V1" s="58"/>
      <c r="W1" s="59"/>
      <c r="X1" s="57" t="s">
        <v>13</v>
      </c>
      <c r="Y1" s="58"/>
      <c r="Z1" s="58"/>
      <c r="AA1" s="59"/>
    </row>
    <row r="2" spans="1:27" s="2" customFormat="1" ht="40.5" customHeight="1" thickBot="1">
      <c r="A2" s="36" t="s">
        <v>7</v>
      </c>
      <c r="B2" s="37" t="s">
        <v>0</v>
      </c>
      <c r="C2" s="38" t="s">
        <v>12</v>
      </c>
      <c r="D2" s="39" t="s">
        <v>17</v>
      </c>
      <c r="E2" s="40" t="s">
        <v>15</v>
      </c>
      <c r="F2" s="40" t="s">
        <v>18</v>
      </c>
      <c r="G2" s="41" t="s">
        <v>14</v>
      </c>
      <c r="H2" s="39" t="s">
        <v>17</v>
      </c>
      <c r="I2" s="40" t="s">
        <v>15</v>
      </c>
      <c r="J2" s="40" t="s">
        <v>18</v>
      </c>
      <c r="K2" s="41" t="s">
        <v>14</v>
      </c>
      <c r="L2" s="42" t="s">
        <v>17</v>
      </c>
      <c r="M2" s="40" t="s">
        <v>15</v>
      </c>
      <c r="N2" s="40" t="s">
        <v>18</v>
      </c>
      <c r="O2" s="43" t="s">
        <v>14</v>
      </c>
      <c r="P2" s="42" t="s">
        <v>17</v>
      </c>
      <c r="Q2" s="40" t="s">
        <v>15</v>
      </c>
      <c r="R2" s="40" t="s">
        <v>18</v>
      </c>
      <c r="S2" s="44" t="s">
        <v>14</v>
      </c>
      <c r="T2" s="45" t="s">
        <v>17</v>
      </c>
      <c r="U2" s="40" t="s">
        <v>15</v>
      </c>
      <c r="V2" s="40" t="s">
        <v>18</v>
      </c>
      <c r="W2" s="46" t="s">
        <v>14</v>
      </c>
      <c r="X2" s="45" t="s">
        <v>17</v>
      </c>
      <c r="Y2" s="40" t="s">
        <v>15</v>
      </c>
      <c r="Z2" s="40" t="s">
        <v>18</v>
      </c>
      <c r="AA2" s="46" t="s">
        <v>14</v>
      </c>
    </row>
    <row r="3" spans="1:27" s="8" customFormat="1" ht="24" customHeight="1">
      <c r="A3" s="19">
        <v>1</v>
      </c>
      <c r="B3" s="20" t="s">
        <v>3</v>
      </c>
      <c r="C3" s="21">
        <f>[1]!AUDUSD</f>
        <v>0.78151000000000004</v>
      </c>
      <c r="D3" s="22"/>
      <c r="E3" s="23">
        <f>(D3-$C$3:$C$18)*10000</f>
        <v>-7815.1</v>
      </c>
      <c r="F3" s="24"/>
      <c r="G3" s="25">
        <f>($C$3:$C$18-F3)*10000</f>
        <v>7815.1</v>
      </c>
      <c r="H3" s="22">
        <v>0.78200000000000003</v>
      </c>
      <c r="I3" s="23">
        <f>(H3-$C$3:$C$18)*10000</f>
        <v>4.8999999999999044</v>
      </c>
      <c r="J3" s="24">
        <v>0.78100000000000003</v>
      </c>
      <c r="K3" s="25">
        <f>($C$3:$C$18-J3)*10000</f>
        <v>5.1000000000001044</v>
      </c>
      <c r="L3" s="26">
        <v>0.78200000000000003</v>
      </c>
      <c r="M3" s="23">
        <f>(L3-$C$3:$C$18)*10000</f>
        <v>4.8999999999999044</v>
      </c>
      <c r="N3" s="24">
        <v>0.78100000000000003</v>
      </c>
      <c r="O3" s="27">
        <f>($C$3:$C$18-N3)*10000</f>
        <v>5.1000000000001044</v>
      </c>
      <c r="P3" s="26">
        <v>0.78200000000000003</v>
      </c>
      <c r="Q3" s="23">
        <f>(P3-$C$3:$C$18)*10000</f>
        <v>4.8999999999999044</v>
      </c>
      <c r="R3" s="24">
        <v>0.78100000000000003</v>
      </c>
      <c r="S3" s="28">
        <f>($C$3:$C$18-R3)*10000</f>
        <v>5.1000000000001044</v>
      </c>
      <c r="T3" s="29">
        <v>0.78200000000000003</v>
      </c>
      <c r="U3" s="23">
        <f>(T3-$C$3:$C$18)*10000</f>
        <v>4.8999999999999044</v>
      </c>
      <c r="V3" s="24">
        <v>0.78100000000000003</v>
      </c>
      <c r="W3" s="30">
        <f>($C$3:$C$18-V3)*10000</f>
        <v>5.1000000000001044</v>
      </c>
      <c r="X3" s="29">
        <v>0.78200000000000003</v>
      </c>
      <c r="Y3" s="23">
        <f>(X3-$C$3:$C$18)*10000</f>
        <v>4.8999999999999044</v>
      </c>
      <c r="Z3" s="24">
        <v>0.78100000000000003</v>
      </c>
      <c r="AA3" s="30">
        <f>($C$3:$C$18-Z3)*10000</f>
        <v>5.1000000000001044</v>
      </c>
    </row>
    <row r="4" spans="1:27" s="8" customFormat="1" ht="24" customHeight="1">
      <c r="A4" s="19">
        <v>2</v>
      </c>
      <c r="B4" s="20" t="s">
        <v>2</v>
      </c>
      <c r="C4" s="21">
        <f>[1]!EURUSD</f>
        <v>1.1778999999999999</v>
      </c>
      <c r="D4" s="22">
        <v>1.1785000000000001</v>
      </c>
      <c r="E4" s="23">
        <f>(D4-$C$3:$C$18)*10000</f>
        <v>6.0000000000015596</v>
      </c>
      <c r="F4" s="24">
        <v>1.1775</v>
      </c>
      <c r="G4" s="25">
        <f>($C$3:$C$18-F4)*10000</f>
        <v>3.9999999999995595</v>
      </c>
      <c r="H4" s="22">
        <v>1.1785000000000001</v>
      </c>
      <c r="I4" s="23">
        <f>(H4-$C$3:$C$18)*10000</f>
        <v>6.0000000000015596</v>
      </c>
      <c r="J4" s="24">
        <v>1.1775</v>
      </c>
      <c r="K4" s="25">
        <f>($C$3:$C$18-J4)*10000</f>
        <v>3.9999999999995595</v>
      </c>
      <c r="L4" s="26">
        <v>1.1785000000000001</v>
      </c>
      <c r="M4" s="23">
        <f>(L4-$C$3:$C$18)*10000</f>
        <v>6.0000000000015596</v>
      </c>
      <c r="N4" s="24">
        <v>1.1775</v>
      </c>
      <c r="O4" s="27">
        <f>($C$3:$C$18-N4)*10000</f>
        <v>3.9999999999995595</v>
      </c>
      <c r="P4" s="26">
        <v>1.1785000000000001</v>
      </c>
      <c r="Q4" s="23">
        <f>(P4-$C$3:$C$18)*10000</f>
        <v>6.0000000000015596</v>
      </c>
      <c r="R4" s="24">
        <v>1.1775</v>
      </c>
      <c r="S4" s="28">
        <f>($C$3:$C$18-R4)*10000</f>
        <v>3.9999999999995595</v>
      </c>
      <c r="T4" s="29">
        <v>1.1785000000000001</v>
      </c>
      <c r="U4" s="23">
        <f>(T4-$C$3:$C$18)*10000</f>
        <v>6.0000000000015596</v>
      </c>
      <c r="V4" s="24">
        <v>1.1775</v>
      </c>
      <c r="W4" s="30">
        <f>($C$3:$C$18-V4)*10000</f>
        <v>3.9999999999995595</v>
      </c>
      <c r="X4" s="29">
        <v>1.1785000000000001</v>
      </c>
      <c r="Y4" s="23">
        <f>(X4-$C$3:$C$18)*10000</f>
        <v>6.0000000000015596</v>
      </c>
      <c r="Z4" s="24">
        <v>1.1775</v>
      </c>
      <c r="AA4" s="30">
        <f>($C$3:$C$18-Z4)*10000</f>
        <v>3.9999999999995595</v>
      </c>
    </row>
    <row r="5" spans="1:27" s="8" customFormat="1" ht="24" customHeight="1">
      <c r="A5" s="19">
        <v>3</v>
      </c>
      <c r="B5" s="20" t="s">
        <v>1</v>
      </c>
      <c r="C5" s="21">
        <f>[1]!GBPUSD</f>
        <v>1.31873</v>
      </c>
      <c r="D5" s="22">
        <v>1.3191999999999999</v>
      </c>
      <c r="E5" s="23">
        <f>(D5-$C$3:$C$18)*10000</f>
        <v>4.6999999999997044</v>
      </c>
      <c r="F5" s="24">
        <v>1.3182</v>
      </c>
      <c r="G5" s="25">
        <f>($C$3:$C$18-F5)*10000</f>
        <v>5.2999999999991942</v>
      </c>
      <c r="H5" s="22">
        <v>1.3191999999999999</v>
      </c>
      <c r="I5" s="23">
        <f>(H5-$C$3:$C$18)*10000</f>
        <v>4.6999999999997044</v>
      </c>
      <c r="J5" s="24">
        <v>1.3182</v>
      </c>
      <c r="K5" s="25">
        <f>($C$3:$C$18-J5)*10000</f>
        <v>5.2999999999991942</v>
      </c>
      <c r="L5" s="26">
        <v>1.3191999999999999</v>
      </c>
      <c r="M5" s="23">
        <f>(L5-$C$3:$C$18)*10000</f>
        <v>4.6999999999997044</v>
      </c>
      <c r="N5" s="24">
        <v>1.3182</v>
      </c>
      <c r="O5" s="27">
        <f>($C$3:$C$18-N5)*10000</f>
        <v>5.2999999999991942</v>
      </c>
      <c r="P5" s="26">
        <v>1.3191999999999999</v>
      </c>
      <c r="Q5" s="23">
        <f>(P5-$C$3:$C$18)*10000</f>
        <v>4.6999999999997044</v>
      </c>
      <c r="R5" s="24">
        <v>1.3182</v>
      </c>
      <c r="S5" s="28">
        <f>($C$3:$C$18-R5)*10000</f>
        <v>5.2999999999991942</v>
      </c>
      <c r="T5" s="29">
        <v>1.3191999999999999</v>
      </c>
      <c r="U5" s="23">
        <f>(T5-$C$3:$C$18)*10000</f>
        <v>4.6999999999997044</v>
      </c>
      <c r="V5" s="24">
        <v>1.3182</v>
      </c>
      <c r="W5" s="30">
        <f>($C$3:$C$18-V5)*10000</f>
        <v>5.2999999999991942</v>
      </c>
      <c r="X5" s="29">
        <v>1.3191999999999999</v>
      </c>
      <c r="Y5" s="23">
        <f>(X5-$C$3:$C$18)*10000</f>
        <v>4.6999999999997044</v>
      </c>
      <c r="Z5" s="24">
        <v>1.3182</v>
      </c>
      <c r="AA5" s="30">
        <f>($C$3:$C$18-Z5)*10000</f>
        <v>5.2999999999991942</v>
      </c>
    </row>
    <row r="6" spans="1:27" s="8" customFormat="1" ht="24" customHeight="1">
      <c r="A6" s="19">
        <v>4</v>
      </c>
      <c r="B6" s="20" t="s">
        <v>4</v>
      </c>
      <c r="C6" s="21">
        <f>[1]!NZDUSD</f>
        <v>0.69628999999999996</v>
      </c>
      <c r="D6" s="22">
        <v>0.69699999999999995</v>
      </c>
      <c r="E6" s="23">
        <f>(D6-$C$3:$C$18)*10000</f>
        <v>7.0999999999998842</v>
      </c>
      <c r="F6" s="24">
        <v>0.69599999999999995</v>
      </c>
      <c r="G6" s="25">
        <f>($C$3:$C$18-F6)*10000</f>
        <v>2.9000000000001247</v>
      </c>
      <c r="H6" s="22">
        <v>0.69699999999999995</v>
      </c>
      <c r="I6" s="23">
        <f>(H6-$C$3:$C$18)*10000</f>
        <v>7.0999999999998842</v>
      </c>
      <c r="J6" s="24">
        <v>0.69599999999999995</v>
      </c>
      <c r="K6" s="25">
        <f>($C$3:$C$18-J6)*10000</f>
        <v>2.9000000000001247</v>
      </c>
      <c r="L6" s="26">
        <v>0.69699999999999995</v>
      </c>
      <c r="M6" s="23">
        <f>(L6-$C$3:$C$18)*10000</f>
        <v>7.0999999999998842</v>
      </c>
      <c r="N6" s="24">
        <v>0.69599999999999995</v>
      </c>
      <c r="O6" s="27">
        <f>($C$3:$C$18-N6)*10000</f>
        <v>2.9000000000001247</v>
      </c>
      <c r="P6" s="26">
        <v>0.69699999999999995</v>
      </c>
      <c r="Q6" s="23">
        <f>(P6-$C$3:$C$18)*10000</f>
        <v>7.0999999999998842</v>
      </c>
      <c r="R6" s="24">
        <v>0.69599999999999995</v>
      </c>
      <c r="S6" s="28">
        <f>($C$3:$C$18-R6)*10000</f>
        <v>2.9000000000001247</v>
      </c>
      <c r="T6" s="29">
        <v>0.69699999999999995</v>
      </c>
      <c r="U6" s="23">
        <f>(T6-$C$3:$C$18)*10000</f>
        <v>7.0999999999998842</v>
      </c>
      <c r="V6" s="24">
        <v>0.69599999999999995</v>
      </c>
      <c r="W6" s="30">
        <f>($C$3:$C$18-V6)*10000</f>
        <v>2.9000000000001247</v>
      </c>
      <c r="X6" s="29">
        <v>0.69699999999999995</v>
      </c>
      <c r="Y6" s="23">
        <f>(X6-$C$3:$C$18)*10000</f>
        <v>7.0999999999998842</v>
      </c>
      <c r="Z6" s="24">
        <v>0.69599999999999995</v>
      </c>
      <c r="AA6" s="30">
        <f>($C$3:$C$18-Z6)*10000</f>
        <v>2.9000000000001247</v>
      </c>
    </row>
    <row r="7" spans="1:27" s="8" customFormat="1" ht="24" customHeight="1">
      <c r="A7" s="19">
        <v>5</v>
      </c>
      <c r="B7" s="20" t="s">
        <v>5</v>
      </c>
      <c r="C7" s="21">
        <f>[1]!USDCAD</f>
        <v>1.2624899999999999</v>
      </c>
      <c r="D7" s="22">
        <v>1.2629999999999999</v>
      </c>
      <c r="E7" s="23">
        <f>(D7-$C$3:$C$18)*10000</f>
        <v>5.1000000000001044</v>
      </c>
      <c r="F7" s="24">
        <v>1.262</v>
      </c>
      <c r="G7" s="25">
        <f>($C$3:$C$18-F7)*10000</f>
        <v>4.8999999999987942</v>
      </c>
      <c r="H7" s="22">
        <v>1.2629999999999999</v>
      </c>
      <c r="I7" s="23">
        <f>(H7-$C$3:$C$18)*10000</f>
        <v>5.1000000000001044</v>
      </c>
      <c r="J7" s="24">
        <v>1.262</v>
      </c>
      <c r="K7" s="25">
        <f>($C$3:$C$18-J7)*10000</f>
        <v>4.8999999999987942</v>
      </c>
      <c r="L7" s="26">
        <v>1.2629999999999999</v>
      </c>
      <c r="M7" s="23">
        <f>(L7-$C$3:$C$18)*10000</f>
        <v>5.1000000000001044</v>
      </c>
      <c r="N7" s="24">
        <v>1.262</v>
      </c>
      <c r="O7" s="27">
        <f>($C$3:$C$18-N7)*10000</f>
        <v>4.8999999999987942</v>
      </c>
      <c r="P7" s="26">
        <v>1.2629999999999999</v>
      </c>
      <c r="Q7" s="23">
        <f>(P7-$C$3:$C$18)*10000</f>
        <v>5.1000000000001044</v>
      </c>
      <c r="R7" s="24">
        <v>1.262</v>
      </c>
      <c r="S7" s="28">
        <f>($C$3:$C$18-R7)*10000</f>
        <v>4.8999999999987942</v>
      </c>
      <c r="T7" s="29">
        <v>1.2629999999999999</v>
      </c>
      <c r="U7" s="23">
        <f>(T7-$C$3:$C$18)*10000</f>
        <v>5.1000000000001044</v>
      </c>
      <c r="V7" s="24">
        <v>1.262</v>
      </c>
      <c r="W7" s="30">
        <f>($C$3:$C$18-V7)*10000</f>
        <v>4.8999999999987942</v>
      </c>
      <c r="X7" s="29">
        <v>1.2629999999999999</v>
      </c>
      <c r="Y7" s="23">
        <f>(X7-$C$3:$C$18)*10000</f>
        <v>5.1000000000001044</v>
      </c>
      <c r="Z7" s="24">
        <v>1.262</v>
      </c>
      <c r="AA7" s="30">
        <f>($C$3:$C$18-Z7)*10000</f>
        <v>4.8999999999987942</v>
      </c>
    </row>
    <row r="8" spans="1:27" s="8" customFormat="1" ht="24" customHeight="1">
      <c r="A8" s="19">
        <v>6</v>
      </c>
      <c r="B8" s="20" t="s">
        <v>6</v>
      </c>
      <c r="C8" s="31">
        <f>[1]!USDJPY</f>
        <v>113.49299999999999</v>
      </c>
      <c r="D8" s="32">
        <v>113.52</v>
      </c>
      <c r="E8" s="23">
        <f>(D8-$C$3:$C$18)*100</f>
        <v>2.7000000000001023</v>
      </c>
      <c r="F8" s="33">
        <v>113.44</v>
      </c>
      <c r="G8" s="25">
        <f>($C$3:$C$18-F8)*100</f>
        <v>5.2999999999997272</v>
      </c>
      <c r="H8" s="32">
        <v>113.52</v>
      </c>
      <c r="I8" s="23">
        <f>(H8-$C$3:$C$18)*100</f>
        <v>2.7000000000001023</v>
      </c>
      <c r="J8" s="33">
        <v>113.44</v>
      </c>
      <c r="K8" s="25">
        <f>($C$3:$C$18-J8)*100</f>
        <v>5.2999999999997272</v>
      </c>
      <c r="L8" s="34">
        <v>113.52</v>
      </c>
      <c r="M8" s="23">
        <f>(L8-$C$3:$C$18)*100</f>
        <v>2.7000000000001023</v>
      </c>
      <c r="N8" s="33">
        <v>113.44</v>
      </c>
      <c r="O8" s="27">
        <f>($C$3:$C$18-N8)*100</f>
        <v>5.2999999999997272</v>
      </c>
      <c r="P8" s="34">
        <v>113.52</v>
      </c>
      <c r="Q8" s="23">
        <f>(P8-$C$3:$C$18)*100</f>
        <v>2.7000000000001023</v>
      </c>
      <c r="R8" s="33">
        <v>113.44</v>
      </c>
      <c r="S8" s="28">
        <f>($C$3:$C$18-R8)*100</f>
        <v>5.2999999999997272</v>
      </c>
      <c r="T8" s="35">
        <v>113.52</v>
      </c>
      <c r="U8" s="23">
        <f>(T8-$C$3:$C$18)*100</f>
        <v>2.7000000000001023</v>
      </c>
      <c r="V8" s="33">
        <v>113.44</v>
      </c>
      <c r="W8" s="30">
        <f>($C$3:$C$18-V8)*100</f>
        <v>5.2999999999997272</v>
      </c>
      <c r="X8" s="35">
        <v>113.52</v>
      </c>
      <c r="Y8" s="23">
        <f>(X8-$C$3:$C$18)*100</f>
        <v>2.7000000000001023</v>
      </c>
      <c r="Z8" s="33">
        <v>113.44</v>
      </c>
      <c r="AA8" s="30">
        <f>($C$3:$C$18-Z8)*100</f>
        <v>5.2999999999997272</v>
      </c>
    </row>
    <row r="9" spans="1:27" s="9" customFormat="1" ht="24" customHeight="1">
      <c r="A9" s="19">
        <v>7</v>
      </c>
      <c r="B9" s="20" t="s">
        <v>20</v>
      </c>
      <c r="C9" s="31">
        <f>[1]!AUDJPY</f>
        <v>88.683000000000007</v>
      </c>
      <c r="D9" s="32">
        <v>88.72</v>
      </c>
      <c r="E9" s="23">
        <f>(D9-$C$3:$C$18)*100</f>
        <v>3.6999999999991928</v>
      </c>
      <c r="F9" s="33">
        <v>88.62</v>
      </c>
      <c r="G9" s="25">
        <f>($C$3:$C$18-F9)*100</f>
        <v>6.3000000000002387</v>
      </c>
      <c r="H9" s="32">
        <v>88.72</v>
      </c>
      <c r="I9" s="23">
        <f>(H9-$C$3:$C$18)*100</f>
        <v>3.6999999999991928</v>
      </c>
      <c r="J9" s="33">
        <v>88.62</v>
      </c>
      <c r="K9" s="25">
        <f>($C$3:$C$18-J9)*100</f>
        <v>6.3000000000002387</v>
      </c>
      <c r="L9" s="34">
        <v>88.72</v>
      </c>
      <c r="M9" s="23">
        <f>(L9-$C$3:$C$18)*100</f>
        <v>3.6999999999991928</v>
      </c>
      <c r="N9" s="33">
        <v>88.62</v>
      </c>
      <c r="O9" s="27">
        <f>($C$3:$C$18-N9)*100</f>
        <v>6.3000000000002387</v>
      </c>
      <c r="P9" s="34">
        <v>88.72</v>
      </c>
      <c r="Q9" s="23">
        <f>(P9-$C$3:$C$18)*100</f>
        <v>3.6999999999991928</v>
      </c>
      <c r="R9" s="33">
        <v>88.62</v>
      </c>
      <c r="S9" s="28">
        <f>($C$3:$C$18-R9)*100</f>
        <v>6.3000000000002387</v>
      </c>
      <c r="T9" s="35">
        <v>88.72</v>
      </c>
      <c r="U9" s="23">
        <f>(T9-$C$3:$C$18)*100</f>
        <v>3.6999999999991928</v>
      </c>
      <c r="V9" s="33">
        <v>88.62</v>
      </c>
      <c r="W9" s="30">
        <f>($C$3:$C$18-V9)*100</f>
        <v>6.3000000000002387</v>
      </c>
      <c r="X9" s="35">
        <v>88.72</v>
      </c>
      <c r="Y9" s="23">
        <f>(X9-$C$3:$C$18)*100</f>
        <v>3.6999999999991928</v>
      </c>
      <c r="Z9" s="33">
        <v>88.62</v>
      </c>
      <c r="AA9" s="30">
        <f>($C$3:$C$18-Z9)*100</f>
        <v>6.3000000000002387</v>
      </c>
    </row>
    <row r="10" spans="1:27" s="9" customFormat="1" ht="24" customHeight="1">
      <c r="A10" s="19">
        <v>8</v>
      </c>
      <c r="B10" s="20" t="s">
        <v>21</v>
      </c>
      <c r="C10" s="31">
        <f>[1]!EURJPY</f>
        <v>133.65</v>
      </c>
      <c r="D10" s="32">
        <v>133.69999999999999</v>
      </c>
      <c r="E10" s="23">
        <f>(D10-$C$3:$C$18)*100</f>
        <v>4.9999999999982947</v>
      </c>
      <c r="F10" s="33">
        <v>133.6</v>
      </c>
      <c r="G10" s="25">
        <f>($C$3:$C$18-F10)*100</f>
        <v>5.0000000000011369</v>
      </c>
      <c r="H10" s="32">
        <v>133.69999999999999</v>
      </c>
      <c r="I10" s="23">
        <f>(H10-$C$3:$C$18)*100</f>
        <v>4.9999999999982947</v>
      </c>
      <c r="J10" s="33">
        <v>133.6</v>
      </c>
      <c r="K10" s="25">
        <f>($C$3:$C$18-J10)*100</f>
        <v>5.0000000000011369</v>
      </c>
      <c r="L10" s="34">
        <v>133.69999999999999</v>
      </c>
      <c r="M10" s="23">
        <f>(L10-$C$3:$C$18)*100</f>
        <v>4.9999999999982947</v>
      </c>
      <c r="N10" s="33">
        <v>133.6</v>
      </c>
      <c r="O10" s="27">
        <f>($C$3:$C$18-N10)*100</f>
        <v>5.0000000000011369</v>
      </c>
      <c r="P10" s="34">
        <v>133.69999999999999</v>
      </c>
      <c r="Q10" s="23">
        <f>(P10-$C$3:$C$18)*100</f>
        <v>4.9999999999982947</v>
      </c>
      <c r="R10" s="33">
        <v>133.6</v>
      </c>
      <c r="S10" s="28">
        <f>($C$3:$C$18-R10)*100</f>
        <v>5.0000000000011369</v>
      </c>
      <c r="T10" s="35">
        <v>133.69999999999999</v>
      </c>
      <c r="U10" s="23">
        <f>(T10-$C$3:$C$18)*100</f>
        <v>4.9999999999982947</v>
      </c>
      <c r="V10" s="33">
        <v>133.6</v>
      </c>
      <c r="W10" s="30">
        <f>($C$3:$C$18-V10)*100</f>
        <v>5.0000000000011369</v>
      </c>
      <c r="X10" s="35">
        <v>133.69999999999999</v>
      </c>
      <c r="Y10" s="23">
        <f>(X10-$C$3:$C$18)*100</f>
        <v>4.9999999999982947</v>
      </c>
      <c r="Z10" s="33">
        <v>133.6</v>
      </c>
      <c r="AA10" s="30">
        <f>($C$3:$C$18-Z10)*100</f>
        <v>5.0000000000011369</v>
      </c>
    </row>
    <row r="11" spans="1:27" s="9" customFormat="1" ht="24" customHeight="1">
      <c r="A11" s="19">
        <v>9</v>
      </c>
      <c r="B11" s="20" t="s">
        <v>22</v>
      </c>
      <c r="C11" s="31">
        <f>[1]!GBPJPY</f>
        <v>149.678</v>
      </c>
      <c r="D11" s="32">
        <v>149.72</v>
      </c>
      <c r="E11" s="23">
        <f>(D11-$C$3:$C$18)*100</f>
        <v>4.2000000000001592</v>
      </c>
      <c r="F11" s="33">
        <v>149.62</v>
      </c>
      <c r="G11" s="25">
        <f>($C$3:$C$18-F11)*100</f>
        <v>5.7999999999992724</v>
      </c>
      <c r="H11" s="32">
        <v>149.72</v>
      </c>
      <c r="I11" s="23">
        <f>(H11-$C$3:$C$18)*100</f>
        <v>4.2000000000001592</v>
      </c>
      <c r="J11" s="33">
        <v>149.62</v>
      </c>
      <c r="K11" s="25">
        <f>($C$3:$C$18-J11)*100</f>
        <v>5.7999999999992724</v>
      </c>
      <c r="L11" s="34">
        <v>149.72</v>
      </c>
      <c r="M11" s="23">
        <f>(L11-$C$3:$C$18)*100</f>
        <v>4.2000000000001592</v>
      </c>
      <c r="N11" s="33">
        <v>149.62</v>
      </c>
      <c r="O11" s="27">
        <f>($C$3:$C$18-N11)*100</f>
        <v>5.7999999999992724</v>
      </c>
      <c r="P11" s="34">
        <v>149.72</v>
      </c>
      <c r="Q11" s="23">
        <f>(P11-$C$3:$C$18)*100</f>
        <v>4.2000000000001592</v>
      </c>
      <c r="R11" s="33">
        <v>149.62</v>
      </c>
      <c r="S11" s="28">
        <f>($C$3:$C$18-R11)*100</f>
        <v>5.7999999999992724</v>
      </c>
      <c r="T11" s="35">
        <v>149.72</v>
      </c>
      <c r="U11" s="23">
        <f>(T11-$C$3:$C$18)*100</f>
        <v>4.2000000000001592</v>
      </c>
      <c r="V11" s="33">
        <v>149.62</v>
      </c>
      <c r="W11" s="30">
        <f>($C$3:$C$18-V11)*100</f>
        <v>5.7999999999992724</v>
      </c>
      <c r="X11" s="35">
        <v>149.72</v>
      </c>
      <c r="Y11" s="23">
        <f>(X11-$C$3:$C$18)*100</f>
        <v>4.2000000000001592</v>
      </c>
      <c r="Z11" s="33">
        <v>149.62</v>
      </c>
      <c r="AA11" s="30">
        <f>($C$3:$C$18-Z11)*100</f>
        <v>5.7999999999992724</v>
      </c>
    </row>
    <row r="12" spans="1:27" s="9" customFormat="1" ht="24" customHeight="1">
      <c r="A12" s="19">
        <v>10</v>
      </c>
      <c r="B12" s="20" t="s">
        <v>23</v>
      </c>
      <c r="C12" s="21">
        <f>[1]!EURAUD</f>
        <v>1.50637</v>
      </c>
      <c r="D12" s="22">
        <v>1.5067999999999999</v>
      </c>
      <c r="E12" s="23">
        <f t="shared" ref="E12:E18" si="0">(D12-$C$3:$C$18)*10000</f>
        <v>4.2999999999993044</v>
      </c>
      <c r="F12" s="24">
        <v>1.506</v>
      </c>
      <c r="G12" s="25">
        <f t="shared" ref="G12:G18" si="1">($C$3:$C$18-F12)*10000</f>
        <v>3.6999999999998145</v>
      </c>
      <c r="H12" s="22">
        <v>1.5067999999999999</v>
      </c>
      <c r="I12" s="23">
        <f t="shared" ref="I12:I18" si="2">(H12-$C$3:$C$18)*10000</f>
        <v>4.2999999999993044</v>
      </c>
      <c r="J12" s="24">
        <v>1.506</v>
      </c>
      <c r="K12" s="25">
        <f t="shared" ref="K12:K18" si="3">($C$3:$C$18-J12)*10000</f>
        <v>3.6999999999998145</v>
      </c>
      <c r="L12" s="26">
        <v>1.5067999999999999</v>
      </c>
      <c r="M12" s="23">
        <f t="shared" ref="M12:M18" si="4">(L12-$C$3:$C$18)*10000</f>
        <v>4.2999999999993044</v>
      </c>
      <c r="N12" s="24">
        <v>1.506</v>
      </c>
      <c r="O12" s="27">
        <f t="shared" ref="O12:O18" si="5">($C$3:$C$18-N12)*10000</f>
        <v>3.6999999999998145</v>
      </c>
      <c r="P12" s="26">
        <v>1.5067999999999999</v>
      </c>
      <c r="Q12" s="23">
        <f t="shared" ref="Q12:Q18" si="6">(P12-$C$3:$C$18)*10000</f>
        <v>4.2999999999993044</v>
      </c>
      <c r="R12" s="24">
        <v>1.506</v>
      </c>
      <c r="S12" s="28">
        <f t="shared" ref="S12:S18" si="7">($C$3:$C$18-R12)*10000</f>
        <v>3.6999999999998145</v>
      </c>
      <c r="T12" s="29">
        <v>1.5067999999999999</v>
      </c>
      <c r="U12" s="23">
        <f t="shared" ref="U12:U18" si="8">(T12-$C$3:$C$18)*10000</f>
        <v>4.2999999999993044</v>
      </c>
      <c r="V12" s="24">
        <v>1.506</v>
      </c>
      <c r="W12" s="30">
        <f t="shared" ref="W12:W18" si="9">($C$3:$C$18-V12)*10000</f>
        <v>3.6999999999998145</v>
      </c>
      <c r="X12" s="29">
        <v>1.5067999999999999</v>
      </c>
      <c r="Y12" s="23">
        <f t="shared" ref="Y12:Y18" si="10">(X12-$C$3:$C$18)*10000</f>
        <v>4.2999999999993044</v>
      </c>
      <c r="Z12" s="24">
        <v>1.506</v>
      </c>
      <c r="AA12" s="30">
        <f t="shared" ref="AA12:AA18" si="11">($C$3:$C$18-Z12)*10000</f>
        <v>3.6999999999998145</v>
      </c>
    </row>
    <row r="13" spans="1:27" s="9" customFormat="1" ht="24" customHeight="1">
      <c r="A13" s="19">
        <v>11</v>
      </c>
      <c r="B13" s="20" t="s">
        <v>24</v>
      </c>
      <c r="C13" s="21">
        <f>[1]!EURCAD</f>
        <v>1.4867900000000001</v>
      </c>
      <c r="D13" s="22">
        <v>1.4872000000000001</v>
      </c>
      <c r="E13" s="23">
        <f t="shared" si="0"/>
        <v>4.1000000000002146</v>
      </c>
      <c r="F13" s="24">
        <v>1.4862</v>
      </c>
      <c r="G13" s="25">
        <f t="shared" si="1"/>
        <v>5.9000000000009045</v>
      </c>
      <c r="H13" s="22">
        <v>1.4872000000000001</v>
      </c>
      <c r="I13" s="23">
        <f t="shared" si="2"/>
        <v>4.1000000000002146</v>
      </c>
      <c r="J13" s="24">
        <v>1.4862</v>
      </c>
      <c r="K13" s="25">
        <f t="shared" si="3"/>
        <v>5.9000000000009045</v>
      </c>
      <c r="L13" s="26">
        <v>1.4872000000000001</v>
      </c>
      <c r="M13" s="23">
        <f t="shared" si="4"/>
        <v>4.1000000000002146</v>
      </c>
      <c r="N13" s="24">
        <v>1.4862</v>
      </c>
      <c r="O13" s="27">
        <f t="shared" si="5"/>
        <v>5.9000000000009045</v>
      </c>
      <c r="P13" s="26">
        <v>1.4872000000000001</v>
      </c>
      <c r="Q13" s="23">
        <f t="shared" si="6"/>
        <v>4.1000000000002146</v>
      </c>
      <c r="R13" s="24">
        <v>1.4862</v>
      </c>
      <c r="S13" s="28">
        <f t="shared" si="7"/>
        <v>5.9000000000009045</v>
      </c>
      <c r="T13" s="29">
        <v>1.4872000000000001</v>
      </c>
      <c r="U13" s="23">
        <f t="shared" si="8"/>
        <v>4.1000000000002146</v>
      </c>
      <c r="V13" s="24">
        <v>1.4862</v>
      </c>
      <c r="W13" s="30">
        <f t="shared" si="9"/>
        <v>5.9000000000009045</v>
      </c>
      <c r="X13" s="29">
        <v>1.4872000000000001</v>
      </c>
      <c r="Y13" s="23">
        <f t="shared" si="10"/>
        <v>4.1000000000002146</v>
      </c>
      <c r="Z13" s="24">
        <v>1.4862</v>
      </c>
      <c r="AA13" s="30">
        <f t="shared" si="11"/>
        <v>5.9000000000009045</v>
      </c>
    </row>
    <row r="14" spans="1:27" s="9" customFormat="1" ht="24" customHeight="1">
      <c r="A14" s="19">
        <v>12</v>
      </c>
      <c r="B14" s="20" t="s">
        <v>25</v>
      </c>
      <c r="C14" s="21">
        <f>[1]!EURGBP</f>
        <v>0.89236000000000004</v>
      </c>
      <c r="D14" s="22">
        <v>0.89300000000000002</v>
      </c>
      <c r="E14" s="23">
        <f t="shared" si="0"/>
        <v>6.3999999999997392</v>
      </c>
      <c r="F14" s="24">
        <v>0.89200000000000002</v>
      </c>
      <c r="G14" s="25">
        <f t="shared" si="1"/>
        <v>3.6000000000002697</v>
      </c>
      <c r="H14" s="22">
        <v>0.89300000000000002</v>
      </c>
      <c r="I14" s="23">
        <f t="shared" si="2"/>
        <v>6.3999999999997392</v>
      </c>
      <c r="J14" s="24">
        <v>0.89200000000000002</v>
      </c>
      <c r="K14" s="25">
        <f t="shared" si="3"/>
        <v>3.6000000000002697</v>
      </c>
      <c r="L14" s="26">
        <v>0.89300000000000002</v>
      </c>
      <c r="M14" s="23">
        <f t="shared" si="4"/>
        <v>6.3999999999997392</v>
      </c>
      <c r="N14" s="24">
        <v>0.89200000000000002</v>
      </c>
      <c r="O14" s="27">
        <f t="shared" si="5"/>
        <v>3.6000000000002697</v>
      </c>
      <c r="P14" s="26">
        <v>0.89300000000000002</v>
      </c>
      <c r="Q14" s="23">
        <f t="shared" si="6"/>
        <v>6.3999999999997392</v>
      </c>
      <c r="R14" s="24">
        <v>0.89200000000000002</v>
      </c>
      <c r="S14" s="28">
        <f t="shared" si="7"/>
        <v>3.6000000000002697</v>
      </c>
      <c r="T14" s="29">
        <v>0.89300000000000002</v>
      </c>
      <c r="U14" s="23">
        <f t="shared" si="8"/>
        <v>6.3999999999997392</v>
      </c>
      <c r="V14" s="24">
        <v>0.89200000000000002</v>
      </c>
      <c r="W14" s="30">
        <f t="shared" si="9"/>
        <v>3.6000000000002697</v>
      </c>
      <c r="X14" s="29">
        <v>0.89300000000000002</v>
      </c>
      <c r="Y14" s="23">
        <f t="shared" si="10"/>
        <v>6.3999999999997392</v>
      </c>
      <c r="Z14" s="24">
        <v>0.89200000000000002</v>
      </c>
      <c r="AA14" s="30">
        <f t="shared" si="11"/>
        <v>3.6000000000002697</v>
      </c>
    </row>
    <row r="15" spans="1:27" s="9" customFormat="1" ht="24" customHeight="1">
      <c r="A15" s="19">
        <v>13</v>
      </c>
      <c r="B15" s="20" t="s">
        <v>29</v>
      </c>
      <c r="C15" s="21">
        <f>[1]!EURNZD</f>
        <v>1.6915</v>
      </c>
      <c r="D15" s="22">
        <v>1.6919999999999999</v>
      </c>
      <c r="E15" s="23">
        <f t="shared" si="0"/>
        <v>4.9999999999994493</v>
      </c>
      <c r="F15" s="24">
        <v>1.6910000000000001</v>
      </c>
      <c r="G15" s="25">
        <f t="shared" si="1"/>
        <v>4.9999999999994493</v>
      </c>
      <c r="H15" s="22">
        <v>1.6919999999999999</v>
      </c>
      <c r="I15" s="23">
        <f t="shared" si="2"/>
        <v>4.9999999999994493</v>
      </c>
      <c r="J15" s="24">
        <v>1.6910000000000001</v>
      </c>
      <c r="K15" s="25">
        <f t="shared" si="3"/>
        <v>4.9999999999994493</v>
      </c>
      <c r="L15" s="26">
        <v>1.6919999999999999</v>
      </c>
      <c r="M15" s="23">
        <f t="shared" si="4"/>
        <v>4.9999999999994493</v>
      </c>
      <c r="N15" s="24">
        <v>1.6910000000000001</v>
      </c>
      <c r="O15" s="27">
        <f t="shared" si="5"/>
        <v>4.9999999999994493</v>
      </c>
      <c r="P15" s="26">
        <v>1.6919999999999999</v>
      </c>
      <c r="Q15" s="23">
        <f t="shared" si="6"/>
        <v>4.9999999999994493</v>
      </c>
      <c r="R15" s="24">
        <v>1.6910000000000001</v>
      </c>
      <c r="S15" s="28">
        <f t="shared" si="7"/>
        <v>4.9999999999994493</v>
      </c>
      <c r="T15" s="29">
        <v>1.6919999999999999</v>
      </c>
      <c r="U15" s="23">
        <f t="shared" si="8"/>
        <v>4.9999999999994493</v>
      </c>
      <c r="V15" s="24">
        <v>1.6910000000000001</v>
      </c>
      <c r="W15" s="30">
        <f t="shared" si="9"/>
        <v>4.9999999999994493</v>
      </c>
      <c r="X15" s="29">
        <v>1.6919999999999999</v>
      </c>
      <c r="Y15" s="23">
        <f t="shared" si="10"/>
        <v>4.9999999999994493</v>
      </c>
      <c r="Z15" s="24">
        <v>1.6910000000000001</v>
      </c>
      <c r="AA15" s="30">
        <f t="shared" si="11"/>
        <v>4.9999999999994493</v>
      </c>
    </row>
    <row r="16" spans="1:27" s="9" customFormat="1" ht="24" customHeight="1">
      <c r="A16" s="19">
        <v>14</v>
      </c>
      <c r="B16" s="20" t="s">
        <v>26</v>
      </c>
      <c r="C16" s="21">
        <f>[1]!GBPAUD</f>
        <v>1.68692</v>
      </c>
      <c r="D16" s="22">
        <v>1.6874</v>
      </c>
      <c r="E16" s="23">
        <f t="shared" si="0"/>
        <v>4.8000000000003595</v>
      </c>
      <c r="F16" s="24">
        <v>1.6863999999999999</v>
      </c>
      <c r="G16" s="25">
        <f t="shared" si="1"/>
        <v>5.2000000000007596</v>
      </c>
      <c r="H16" s="22">
        <v>1.6874</v>
      </c>
      <c r="I16" s="23">
        <f t="shared" si="2"/>
        <v>4.8000000000003595</v>
      </c>
      <c r="J16" s="24">
        <v>1.6863999999999999</v>
      </c>
      <c r="K16" s="25">
        <f t="shared" si="3"/>
        <v>5.2000000000007596</v>
      </c>
      <c r="L16" s="26">
        <v>1.6874</v>
      </c>
      <c r="M16" s="23">
        <f t="shared" si="4"/>
        <v>4.8000000000003595</v>
      </c>
      <c r="N16" s="24">
        <v>1.6863999999999999</v>
      </c>
      <c r="O16" s="27">
        <f t="shared" si="5"/>
        <v>5.2000000000007596</v>
      </c>
      <c r="P16" s="26">
        <v>1.6874</v>
      </c>
      <c r="Q16" s="23">
        <f t="shared" si="6"/>
        <v>4.8000000000003595</v>
      </c>
      <c r="R16" s="24">
        <v>1.6863999999999999</v>
      </c>
      <c r="S16" s="28">
        <f t="shared" si="7"/>
        <v>5.2000000000007596</v>
      </c>
      <c r="T16" s="29">
        <v>1.6874</v>
      </c>
      <c r="U16" s="23">
        <f t="shared" si="8"/>
        <v>4.8000000000003595</v>
      </c>
      <c r="V16" s="24">
        <v>1.6863999999999999</v>
      </c>
      <c r="W16" s="30">
        <f t="shared" si="9"/>
        <v>5.2000000000007596</v>
      </c>
      <c r="X16" s="29">
        <v>1.6874</v>
      </c>
      <c r="Y16" s="23">
        <f t="shared" si="10"/>
        <v>4.8000000000003595</v>
      </c>
      <c r="Z16" s="24">
        <v>1.6863999999999999</v>
      </c>
      <c r="AA16" s="30">
        <f t="shared" si="11"/>
        <v>5.2000000000007596</v>
      </c>
    </row>
    <row r="17" spans="1:27" s="9" customFormat="1" ht="24" customHeight="1">
      <c r="A17" s="19">
        <v>15</v>
      </c>
      <c r="B17" s="20" t="s">
        <v>27</v>
      </c>
      <c r="C17" s="21">
        <f>[1]!GBPCAD</f>
        <v>1.6650100000000001</v>
      </c>
      <c r="D17" s="22">
        <v>1.6655</v>
      </c>
      <c r="E17" s="23">
        <f t="shared" si="0"/>
        <v>4.8999999999987942</v>
      </c>
      <c r="F17" s="24">
        <v>1.6645000000000001</v>
      </c>
      <c r="G17" s="25">
        <f t="shared" si="1"/>
        <v>5.1000000000001044</v>
      </c>
      <c r="H17" s="22">
        <v>1.6655</v>
      </c>
      <c r="I17" s="23">
        <f t="shared" si="2"/>
        <v>4.8999999999987942</v>
      </c>
      <c r="J17" s="24">
        <v>1.6645000000000001</v>
      </c>
      <c r="K17" s="25">
        <f t="shared" si="3"/>
        <v>5.1000000000001044</v>
      </c>
      <c r="L17" s="26">
        <v>1.6655</v>
      </c>
      <c r="M17" s="23">
        <f t="shared" si="4"/>
        <v>4.8999999999987942</v>
      </c>
      <c r="N17" s="24">
        <v>1.6645000000000001</v>
      </c>
      <c r="O17" s="27">
        <f t="shared" si="5"/>
        <v>5.1000000000001044</v>
      </c>
      <c r="P17" s="26">
        <v>1.6655</v>
      </c>
      <c r="Q17" s="23">
        <f t="shared" si="6"/>
        <v>4.8999999999987942</v>
      </c>
      <c r="R17" s="24">
        <v>1.6645000000000001</v>
      </c>
      <c r="S17" s="28">
        <f t="shared" si="7"/>
        <v>5.1000000000001044</v>
      </c>
      <c r="T17" s="29">
        <v>1.6655</v>
      </c>
      <c r="U17" s="23">
        <f t="shared" si="8"/>
        <v>4.8999999999987942</v>
      </c>
      <c r="V17" s="24">
        <v>1.6645000000000001</v>
      </c>
      <c r="W17" s="30">
        <f t="shared" si="9"/>
        <v>5.1000000000001044</v>
      </c>
      <c r="X17" s="29">
        <v>1.6655</v>
      </c>
      <c r="Y17" s="23">
        <f t="shared" si="10"/>
        <v>4.8999999999987942</v>
      </c>
      <c r="Z17" s="24">
        <v>1.6645000000000001</v>
      </c>
      <c r="AA17" s="30">
        <f t="shared" si="11"/>
        <v>5.1000000000001044</v>
      </c>
    </row>
    <row r="18" spans="1:27" s="9" customFormat="1" ht="24" customHeight="1">
      <c r="A18" s="3">
        <v>16</v>
      </c>
      <c r="B18" s="4" t="s">
        <v>28</v>
      </c>
      <c r="C18" s="5">
        <f>[1]!GBPNZD</f>
        <v>1.89435</v>
      </c>
      <c r="D18" s="12">
        <v>1.895</v>
      </c>
      <c r="E18" s="6">
        <f t="shared" si="0"/>
        <v>6.5000000000003944</v>
      </c>
      <c r="F18" s="7">
        <v>1.8939999999999999</v>
      </c>
      <c r="G18" s="13">
        <f t="shared" si="1"/>
        <v>3.5000000000007248</v>
      </c>
      <c r="H18" s="12">
        <v>1.895</v>
      </c>
      <c r="I18" s="6">
        <f t="shared" si="2"/>
        <v>6.5000000000003944</v>
      </c>
      <c r="J18" s="7">
        <v>1.8939999999999999</v>
      </c>
      <c r="K18" s="13">
        <f t="shared" si="3"/>
        <v>3.5000000000007248</v>
      </c>
      <c r="L18" s="14">
        <v>1.895</v>
      </c>
      <c r="M18" s="6">
        <f t="shared" si="4"/>
        <v>6.5000000000003944</v>
      </c>
      <c r="N18" s="7">
        <v>1.8939999999999999</v>
      </c>
      <c r="O18" s="15">
        <f t="shared" si="5"/>
        <v>3.5000000000007248</v>
      </c>
      <c r="P18" s="14">
        <v>1.895</v>
      </c>
      <c r="Q18" s="6">
        <f t="shared" si="6"/>
        <v>6.5000000000003944</v>
      </c>
      <c r="R18" s="7">
        <v>1.8939999999999999</v>
      </c>
      <c r="S18" s="16">
        <f t="shared" si="7"/>
        <v>3.5000000000007248</v>
      </c>
      <c r="T18" s="17">
        <v>1.895</v>
      </c>
      <c r="U18" s="6">
        <f t="shared" si="8"/>
        <v>6.5000000000003944</v>
      </c>
      <c r="V18" s="7">
        <v>1.8939999999999999</v>
      </c>
      <c r="W18" s="18">
        <f t="shared" si="9"/>
        <v>3.5000000000007248</v>
      </c>
      <c r="X18" s="17">
        <v>1.895</v>
      </c>
      <c r="Y18" s="6">
        <f t="shared" si="10"/>
        <v>6.5000000000003944</v>
      </c>
      <c r="Z18" s="7">
        <v>1.8939999999999999</v>
      </c>
      <c r="AA18" s="18">
        <f t="shared" si="11"/>
        <v>3.5000000000007248</v>
      </c>
    </row>
    <row r="19" spans="1:27" s="9" customFormat="1" ht="21" customHeight="1"/>
    <row r="20" spans="1:27" s="9" customFormat="1"/>
    <row r="21" spans="1:27" s="9" customFormat="1"/>
    <row r="22" spans="1:27" s="9" customFormat="1"/>
    <row r="23" spans="1:27" s="9" customFormat="1"/>
    <row r="24" spans="1:27" s="9" customFormat="1"/>
    <row r="25" spans="1:27" s="9" customFormat="1"/>
    <row r="26" spans="1:27" s="9" customFormat="1"/>
    <row r="27" spans="1:27" s="9" customFormat="1"/>
    <row r="28" spans="1:27" s="9" customFormat="1"/>
    <row r="29" spans="1:27" s="9" customFormat="1"/>
    <row r="30" spans="1:27" s="9" customFormat="1"/>
    <row r="31" spans="1:27" s="9" customFormat="1"/>
    <row r="32" spans="1:27" s="9" customFormat="1"/>
    <row r="33" s="9" customFormat="1"/>
    <row r="34" s="9" customFormat="1"/>
    <row r="35" s="9" customFormat="1"/>
    <row r="36" s="9" customFormat="1"/>
    <row r="37" s="9" customFormat="1"/>
    <row r="38" s="9" customFormat="1"/>
    <row r="39" s="9" customFormat="1"/>
    <row r="40" s="9" customFormat="1"/>
    <row r="41" s="9" customFormat="1"/>
    <row r="42" s="9" customFormat="1"/>
    <row r="43" s="9" customFormat="1"/>
    <row r="44" s="9" customFormat="1"/>
    <row r="45" s="9" customFormat="1"/>
    <row r="46" s="9" customFormat="1"/>
    <row r="47" s="9" customFormat="1"/>
    <row r="48" s="9" customFormat="1"/>
    <row r="49" s="9" customFormat="1"/>
    <row r="50" s="9" customFormat="1"/>
    <row r="51" s="9" customFormat="1"/>
    <row r="52" s="9" customFormat="1"/>
    <row r="53" s="9" customFormat="1"/>
    <row r="54" s="9" customFormat="1"/>
    <row r="55" s="9" customFormat="1"/>
    <row r="56" s="9" customFormat="1"/>
    <row r="57" s="9" customFormat="1"/>
    <row r="58" s="9" customFormat="1"/>
    <row r="59" s="9" customFormat="1"/>
    <row r="60" s="9" customFormat="1"/>
    <row r="61" s="9" customFormat="1"/>
    <row r="62" s="9" customFormat="1"/>
    <row r="63" s="9" customFormat="1"/>
    <row r="64" s="9" customFormat="1"/>
    <row r="65" s="9" customFormat="1"/>
    <row r="66" s="9" customFormat="1"/>
    <row r="67" s="9" customFormat="1"/>
    <row r="68" s="9" customFormat="1"/>
    <row r="69" s="9" customFormat="1"/>
    <row r="70" s="9" customFormat="1"/>
    <row r="71" s="9" customFormat="1"/>
    <row r="72" s="9" customFormat="1"/>
    <row r="73" s="9" customFormat="1"/>
    <row r="74" s="9" customFormat="1"/>
    <row r="75" s="9" customFormat="1"/>
    <row r="76" s="9" customFormat="1"/>
    <row r="77" s="9" customFormat="1"/>
    <row r="78" s="9" customFormat="1"/>
    <row r="79" s="9" customFormat="1"/>
    <row r="80" s="9" customFormat="1"/>
    <row r="81" spans="1:3" s="9" customFormat="1"/>
    <row r="82" spans="1:3" s="9" customFormat="1"/>
    <row r="83" spans="1:3">
      <c r="A83" s="10"/>
      <c r="B83" s="10"/>
      <c r="C83" s="10"/>
    </row>
    <row r="84" spans="1:3">
      <c r="A84" s="11"/>
      <c r="B84" s="11"/>
      <c r="C84" s="11"/>
    </row>
  </sheetData>
  <mergeCells count="7">
    <mergeCell ref="X1:AA1"/>
    <mergeCell ref="A1:C1"/>
    <mergeCell ref="D1:G1"/>
    <mergeCell ref="H1:K1"/>
    <mergeCell ref="L1:O1"/>
    <mergeCell ref="P1:S1"/>
    <mergeCell ref="T1:W1"/>
  </mergeCells>
  <conditionalFormatting sqref="I3">
    <cfRule type="cellIs" dxfId="191" priority="24" operator="between">
      <formula>1</formula>
      <formula>10</formula>
    </cfRule>
  </conditionalFormatting>
  <conditionalFormatting sqref="K3">
    <cfRule type="cellIs" dxfId="190" priority="23" operator="between">
      <formula>1</formula>
      <formula>10</formula>
    </cfRule>
  </conditionalFormatting>
  <conditionalFormatting sqref="I4:I18">
    <cfRule type="cellIs" dxfId="189" priority="22" operator="between">
      <formula>1</formula>
      <formula>10</formula>
    </cfRule>
  </conditionalFormatting>
  <conditionalFormatting sqref="K4:K18">
    <cfRule type="cellIs" dxfId="188" priority="21" operator="between">
      <formula>1</formula>
      <formula>10</formula>
    </cfRule>
  </conditionalFormatting>
  <conditionalFormatting sqref="M3">
    <cfRule type="cellIs" dxfId="187" priority="20" operator="between">
      <formula>1</formula>
      <formula>10</formula>
    </cfRule>
  </conditionalFormatting>
  <conditionalFormatting sqref="O3">
    <cfRule type="cellIs" dxfId="186" priority="19" operator="between">
      <formula>1</formula>
      <formula>10</formula>
    </cfRule>
  </conditionalFormatting>
  <conditionalFormatting sqref="M4:M18">
    <cfRule type="cellIs" dxfId="185" priority="18" operator="between">
      <formula>1</formula>
      <formula>10</formula>
    </cfRule>
  </conditionalFormatting>
  <conditionalFormatting sqref="O4:O18">
    <cfRule type="cellIs" dxfId="184" priority="17" operator="between">
      <formula>1</formula>
      <formula>10</formula>
    </cfRule>
  </conditionalFormatting>
  <conditionalFormatting sqref="Q3">
    <cfRule type="cellIs" dxfId="183" priority="16" operator="between">
      <formula>1</formula>
      <formula>10</formula>
    </cfRule>
  </conditionalFormatting>
  <conditionalFormatting sqref="S3">
    <cfRule type="cellIs" dxfId="182" priority="15" operator="between">
      <formula>1</formula>
      <formula>10</formula>
    </cfRule>
  </conditionalFormatting>
  <conditionalFormatting sqref="Q4:Q18">
    <cfRule type="cellIs" dxfId="181" priority="14" operator="between">
      <formula>1</formula>
      <formula>10</formula>
    </cfRule>
  </conditionalFormatting>
  <conditionalFormatting sqref="S4:S18">
    <cfRule type="cellIs" dxfId="180" priority="13" operator="between">
      <formula>1</formula>
      <formula>10</formula>
    </cfRule>
  </conditionalFormatting>
  <conditionalFormatting sqref="U3">
    <cfRule type="cellIs" dxfId="179" priority="12" operator="between">
      <formula>1</formula>
      <formula>10</formula>
    </cfRule>
  </conditionalFormatting>
  <conditionalFormatting sqref="W3">
    <cfRule type="cellIs" dxfId="178" priority="11" operator="between">
      <formula>1</formula>
      <formula>10</formula>
    </cfRule>
  </conditionalFormatting>
  <conditionalFormatting sqref="U4:U18">
    <cfRule type="cellIs" dxfId="177" priority="10" operator="between">
      <formula>1</formula>
      <formula>10</formula>
    </cfRule>
  </conditionalFormatting>
  <conditionalFormatting sqref="W4:W18">
    <cfRule type="cellIs" dxfId="176" priority="9" operator="between">
      <formula>1</formula>
      <formula>10</formula>
    </cfRule>
  </conditionalFormatting>
  <conditionalFormatting sqref="E3">
    <cfRule type="cellIs" dxfId="175" priority="8" operator="between">
      <formula>1</formula>
      <formula>10</formula>
    </cfRule>
  </conditionalFormatting>
  <conditionalFormatting sqref="G3">
    <cfRule type="cellIs" dxfId="174" priority="7" operator="between">
      <formula>1</formula>
      <formula>10</formula>
    </cfRule>
  </conditionalFormatting>
  <conditionalFormatting sqref="E4:E18">
    <cfRule type="cellIs" dxfId="173" priority="6" operator="between">
      <formula>1</formula>
      <formula>10</formula>
    </cfRule>
  </conditionalFormatting>
  <conditionalFormatting sqref="G4:G18">
    <cfRule type="cellIs" dxfId="172" priority="5" operator="between">
      <formula>1</formula>
      <formula>10</formula>
    </cfRule>
  </conditionalFormatting>
  <conditionalFormatting sqref="Y3">
    <cfRule type="cellIs" dxfId="171" priority="4" operator="between">
      <formula>1</formula>
      <formula>10</formula>
    </cfRule>
  </conditionalFormatting>
  <conditionalFormatting sqref="AA3">
    <cfRule type="cellIs" dxfId="170" priority="3" operator="between">
      <formula>1</formula>
      <formula>10</formula>
    </cfRule>
  </conditionalFormatting>
  <conditionalFormatting sqref="Y4:Y18">
    <cfRule type="cellIs" dxfId="169" priority="2" operator="between">
      <formula>1</formula>
      <formula>10</formula>
    </cfRule>
  </conditionalFormatting>
  <conditionalFormatting sqref="AA4:AA18">
    <cfRule type="cellIs" dxfId="168" priority="1" operator="between">
      <formula>1</formula>
      <formula>10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4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F4" sqref="F4"/>
    </sheetView>
  </sheetViews>
  <sheetFormatPr defaultRowHeight="12.75"/>
  <cols>
    <col min="1" max="1" width="4.7109375" style="1" customWidth="1"/>
    <col min="2" max="2" width="11.28515625" style="1" customWidth="1"/>
    <col min="3" max="3" width="11.42578125" style="1" customWidth="1"/>
    <col min="4" max="4" width="10.85546875" style="1" customWidth="1"/>
    <col min="5" max="5" width="6.28515625" style="1" customWidth="1"/>
    <col min="6" max="6" width="10.140625" style="1" customWidth="1"/>
    <col min="7" max="7" width="5.7109375" style="1" customWidth="1"/>
    <col min="8" max="8" width="9.140625" style="1"/>
    <col min="9" max="9" width="5.7109375" style="1" customWidth="1"/>
    <col min="10" max="10" width="9.140625" style="1"/>
    <col min="11" max="11" width="5.7109375" style="1" customWidth="1"/>
    <col min="12" max="12" width="9.140625" style="1"/>
    <col min="13" max="13" width="5.7109375" style="1" customWidth="1"/>
    <col min="14" max="14" width="9.140625" style="1"/>
    <col min="15" max="15" width="5.7109375" style="1" customWidth="1"/>
    <col min="16" max="16" width="9.140625" style="1"/>
    <col min="17" max="17" width="5.7109375" style="1" customWidth="1"/>
    <col min="18" max="18" width="9.140625" style="1"/>
    <col min="19" max="19" width="5.7109375" style="1" customWidth="1"/>
    <col min="20" max="20" width="9.140625" style="1"/>
    <col min="21" max="21" width="5.7109375" style="1" customWidth="1"/>
    <col min="22" max="22" width="9.140625" style="1"/>
    <col min="23" max="23" width="5.7109375" style="1" customWidth="1"/>
    <col min="24" max="16384" width="9.140625" style="1"/>
  </cols>
  <sheetData>
    <row r="1" spans="1:27" ht="28.5" thickBot="1">
      <c r="A1" s="62">
        <v>123</v>
      </c>
      <c r="B1" s="63"/>
      <c r="C1" s="63"/>
      <c r="D1" s="64" t="s">
        <v>16</v>
      </c>
      <c r="E1" s="65"/>
      <c r="F1" s="65"/>
      <c r="G1" s="65"/>
      <c r="H1" s="67" t="s">
        <v>8</v>
      </c>
      <c r="I1" s="58"/>
      <c r="J1" s="58"/>
      <c r="K1" s="58"/>
      <c r="L1" s="60" t="s">
        <v>9</v>
      </c>
      <c r="M1" s="58"/>
      <c r="N1" s="58"/>
      <c r="O1" s="66"/>
      <c r="P1" s="60" t="s">
        <v>10</v>
      </c>
      <c r="Q1" s="58"/>
      <c r="R1" s="58"/>
      <c r="S1" s="61"/>
      <c r="T1" s="57" t="s">
        <v>11</v>
      </c>
      <c r="U1" s="58"/>
      <c r="V1" s="58"/>
      <c r="W1" s="59"/>
      <c r="X1" s="57" t="s">
        <v>13</v>
      </c>
      <c r="Y1" s="58"/>
      <c r="Z1" s="58"/>
      <c r="AA1" s="59"/>
    </row>
    <row r="2" spans="1:27" s="2" customFormat="1" ht="40.5" customHeight="1" thickBot="1">
      <c r="A2" s="36" t="s">
        <v>7</v>
      </c>
      <c r="B2" s="37" t="s">
        <v>0</v>
      </c>
      <c r="C2" s="38" t="s">
        <v>12</v>
      </c>
      <c r="D2" s="39" t="s">
        <v>17</v>
      </c>
      <c r="E2" s="40" t="s">
        <v>15</v>
      </c>
      <c r="F2" s="40" t="s">
        <v>18</v>
      </c>
      <c r="G2" s="41" t="s">
        <v>14</v>
      </c>
      <c r="H2" s="39" t="s">
        <v>17</v>
      </c>
      <c r="I2" s="40" t="s">
        <v>15</v>
      </c>
      <c r="J2" s="40" t="s">
        <v>18</v>
      </c>
      <c r="K2" s="41" t="s">
        <v>14</v>
      </c>
      <c r="L2" s="42" t="s">
        <v>17</v>
      </c>
      <c r="M2" s="40" t="s">
        <v>15</v>
      </c>
      <c r="N2" s="40" t="s">
        <v>18</v>
      </c>
      <c r="O2" s="43" t="s">
        <v>14</v>
      </c>
      <c r="P2" s="42" t="s">
        <v>17</v>
      </c>
      <c r="Q2" s="40" t="s">
        <v>15</v>
      </c>
      <c r="R2" s="40" t="s">
        <v>18</v>
      </c>
      <c r="S2" s="44" t="s">
        <v>14</v>
      </c>
      <c r="T2" s="45" t="s">
        <v>17</v>
      </c>
      <c r="U2" s="40" t="s">
        <v>15</v>
      </c>
      <c r="V2" s="40" t="s">
        <v>18</v>
      </c>
      <c r="W2" s="46" t="s">
        <v>14</v>
      </c>
      <c r="X2" s="45" t="s">
        <v>17</v>
      </c>
      <c r="Y2" s="40" t="s">
        <v>15</v>
      </c>
      <c r="Z2" s="40" t="s">
        <v>18</v>
      </c>
      <c r="AA2" s="46" t="s">
        <v>14</v>
      </c>
    </row>
    <row r="3" spans="1:27" s="8" customFormat="1" ht="24" customHeight="1">
      <c r="A3" s="19">
        <v>1</v>
      </c>
      <c r="B3" s="20" t="s">
        <v>3</v>
      </c>
      <c r="C3" s="21">
        <f>[1]!AUDUSD</f>
        <v>0.78151000000000004</v>
      </c>
      <c r="D3" s="22">
        <v>0.78320000000000001</v>
      </c>
      <c r="E3" s="23">
        <f>(D3-$C$3:$C$18)*10000</f>
        <v>16.899999999999693</v>
      </c>
      <c r="F3" s="24">
        <v>0.78139999999999998</v>
      </c>
      <c r="G3" s="25">
        <f>($C$3:$C$18-F3)*10000</f>
        <v>1.100000000000545</v>
      </c>
      <c r="H3" s="22">
        <v>0.78200000000000003</v>
      </c>
      <c r="I3" s="23">
        <f>(H3-$C$3:$C$18)*10000</f>
        <v>4.8999999999999044</v>
      </c>
      <c r="J3" s="24">
        <v>0.78100000000000003</v>
      </c>
      <c r="K3" s="25">
        <f>($C$3:$C$18-J3)*10000</f>
        <v>5.1000000000001044</v>
      </c>
      <c r="L3" s="26">
        <v>0.78200000000000003</v>
      </c>
      <c r="M3" s="23">
        <f>(L3-$C$3:$C$18)*10000</f>
        <v>4.8999999999999044</v>
      </c>
      <c r="N3" s="24">
        <v>0.78100000000000003</v>
      </c>
      <c r="O3" s="27">
        <f>($C$3:$C$18-N3)*10000</f>
        <v>5.1000000000001044</v>
      </c>
      <c r="P3" s="26">
        <v>0.78200000000000003</v>
      </c>
      <c r="Q3" s="23">
        <f>(P3-$C$3:$C$18)*10000</f>
        <v>4.8999999999999044</v>
      </c>
      <c r="R3" s="24">
        <v>0.78100000000000003</v>
      </c>
      <c r="S3" s="28">
        <f>($C$3:$C$18-R3)*10000</f>
        <v>5.1000000000001044</v>
      </c>
      <c r="T3" s="29">
        <v>0.78200000000000003</v>
      </c>
      <c r="U3" s="23">
        <f>(T3-$C$3:$C$18)*10000</f>
        <v>4.8999999999999044</v>
      </c>
      <c r="V3" s="24">
        <v>0.78100000000000003</v>
      </c>
      <c r="W3" s="30">
        <f>($C$3:$C$18-V3)*10000</f>
        <v>5.1000000000001044</v>
      </c>
      <c r="X3" s="29">
        <v>0.78200000000000003</v>
      </c>
      <c r="Y3" s="23">
        <f>(X3-$C$3:$C$18)*10000</f>
        <v>4.8999999999999044</v>
      </c>
      <c r="Z3" s="24">
        <v>0.78100000000000003</v>
      </c>
      <c r="AA3" s="30">
        <f>($C$3:$C$18-Z3)*10000</f>
        <v>5.1000000000001044</v>
      </c>
    </row>
    <row r="4" spans="1:27" s="8" customFormat="1" ht="24" customHeight="1">
      <c r="A4" s="19">
        <v>2</v>
      </c>
      <c r="B4" s="20" t="s">
        <v>2</v>
      </c>
      <c r="C4" s="21">
        <f>[1]!EURUSD</f>
        <v>1.1778999999999999</v>
      </c>
      <c r="D4" s="22">
        <v>1.1785000000000001</v>
      </c>
      <c r="E4" s="23">
        <f>(D4-$C$3:$C$18)*10000</f>
        <v>6.0000000000015596</v>
      </c>
      <c r="F4" s="24">
        <v>1.1775</v>
      </c>
      <c r="G4" s="25">
        <f>($C$3:$C$18-F4)*10000</f>
        <v>3.9999999999995595</v>
      </c>
      <c r="H4" s="22">
        <v>1.1785000000000001</v>
      </c>
      <c r="I4" s="23">
        <f>(H4-$C$3:$C$18)*10000</f>
        <v>6.0000000000015596</v>
      </c>
      <c r="J4" s="24">
        <v>1.1775</v>
      </c>
      <c r="K4" s="25">
        <f>($C$3:$C$18-J4)*10000</f>
        <v>3.9999999999995595</v>
      </c>
      <c r="L4" s="26">
        <v>1.1785000000000001</v>
      </c>
      <c r="M4" s="23">
        <f>(L4-$C$3:$C$18)*10000</f>
        <v>6.0000000000015596</v>
      </c>
      <c r="N4" s="24">
        <v>1.1775</v>
      </c>
      <c r="O4" s="27">
        <f>($C$3:$C$18-N4)*10000</f>
        <v>3.9999999999995595</v>
      </c>
      <c r="P4" s="26">
        <v>1.1785000000000001</v>
      </c>
      <c r="Q4" s="23">
        <f>(P4-$C$3:$C$18)*10000</f>
        <v>6.0000000000015596</v>
      </c>
      <c r="R4" s="24">
        <v>1.1775</v>
      </c>
      <c r="S4" s="28">
        <f>($C$3:$C$18-R4)*10000</f>
        <v>3.9999999999995595</v>
      </c>
      <c r="T4" s="29">
        <v>1.1785000000000001</v>
      </c>
      <c r="U4" s="23">
        <f>(T4-$C$3:$C$18)*10000</f>
        <v>6.0000000000015596</v>
      </c>
      <c r="V4" s="24">
        <v>1.1775</v>
      </c>
      <c r="W4" s="30">
        <f>($C$3:$C$18-V4)*10000</f>
        <v>3.9999999999995595</v>
      </c>
      <c r="X4" s="29">
        <v>1.1785000000000001</v>
      </c>
      <c r="Y4" s="23">
        <f>(X4-$C$3:$C$18)*10000</f>
        <v>6.0000000000015596</v>
      </c>
      <c r="Z4" s="24">
        <v>1.1775</v>
      </c>
      <c r="AA4" s="30">
        <f>($C$3:$C$18-Z4)*10000</f>
        <v>3.9999999999995595</v>
      </c>
    </row>
    <row r="5" spans="1:27" s="8" customFormat="1" ht="24" customHeight="1">
      <c r="A5" s="19">
        <v>3</v>
      </c>
      <c r="B5" s="20" t="s">
        <v>1</v>
      </c>
      <c r="C5" s="21">
        <f>[1]!GBPUSD</f>
        <v>1.31873</v>
      </c>
      <c r="D5" s="22">
        <v>1.3191999999999999</v>
      </c>
      <c r="E5" s="23">
        <f>(D5-$C$3:$C$18)*10000</f>
        <v>4.6999999999997044</v>
      </c>
      <c r="F5" s="24">
        <v>1.3182</v>
      </c>
      <c r="G5" s="25">
        <f>($C$3:$C$18-F5)*10000</f>
        <v>5.2999999999991942</v>
      </c>
      <c r="H5" s="22">
        <v>1.3191999999999999</v>
      </c>
      <c r="I5" s="23">
        <f>(H5-$C$3:$C$18)*10000</f>
        <v>4.6999999999997044</v>
      </c>
      <c r="J5" s="24">
        <v>1.3182</v>
      </c>
      <c r="K5" s="25">
        <f>($C$3:$C$18-J5)*10000</f>
        <v>5.2999999999991942</v>
      </c>
      <c r="L5" s="26">
        <v>1.3191999999999999</v>
      </c>
      <c r="M5" s="23">
        <f>(L5-$C$3:$C$18)*10000</f>
        <v>4.6999999999997044</v>
      </c>
      <c r="N5" s="24">
        <v>1.3182</v>
      </c>
      <c r="O5" s="27">
        <f>($C$3:$C$18-N5)*10000</f>
        <v>5.2999999999991942</v>
      </c>
      <c r="P5" s="26">
        <v>1.3191999999999999</v>
      </c>
      <c r="Q5" s="23">
        <f>(P5-$C$3:$C$18)*10000</f>
        <v>4.6999999999997044</v>
      </c>
      <c r="R5" s="24">
        <v>1.3182</v>
      </c>
      <c r="S5" s="28">
        <f>($C$3:$C$18-R5)*10000</f>
        <v>5.2999999999991942</v>
      </c>
      <c r="T5" s="29">
        <v>1.3191999999999999</v>
      </c>
      <c r="U5" s="23">
        <f>(T5-$C$3:$C$18)*10000</f>
        <v>4.6999999999997044</v>
      </c>
      <c r="V5" s="24">
        <v>1.3182</v>
      </c>
      <c r="W5" s="30">
        <f>($C$3:$C$18-V5)*10000</f>
        <v>5.2999999999991942</v>
      </c>
      <c r="X5" s="29">
        <v>1.3191999999999999</v>
      </c>
      <c r="Y5" s="23">
        <f>(X5-$C$3:$C$18)*10000</f>
        <v>4.6999999999997044</v>
      </c>
      <c r="Z5" s="24">
        <v>1.3182</v>
      </c>
      <c r="AA5" s="30">
        <f>($C$3:$C$18-Z5)*10000</f>
        <v>5.2999999999991942</v>
      </c>
    </row>
    <row r="6" spans="1:27" s="8" customFormat="1" ht="24" customHeight="1">
      <c r="A6" s="19">
        <v>4</v>
      </c>
      <c r="B6" s="20" t="s">
        <v>4</v>
      </c>
      <c r="C6" s="21">
        <f>[1]!NZDUSD</f>
        <v>0.69628999999999996</v>
      </c>
      <c r="D6" s="22">
        <v>0.69699999999999995</v>
      </c>
      <c r="E6" s="23">
        <f>(D6-$C$3:$C$18)*10000</f>
        <v>7.0999999999998842</v>
      </c>
      <c r="F6" s="24">
        <v>0.69599999999999995</v>
      </c>
      <c r="G6" s="25">
        <f>($C$3:$C$18-F6)*10000</f>
        <v>2.9000000000001247</v>
      </c>
      <c r="H6" s="22">
        <v>0.69699999999999995</v>
      </c>
      <c r="I6" s="23">
        <f>(H6-$C$3:$C$18)*10000</f>
        <v>7.0999999999998842</v>
      </c>
      <c r="J6" s="24">
        <v>0.69599999999999995</v>
      </c>
      <c r="K6" s="25">
        <f>($C$3:$C$18-J6)*10000</f>
        <v>2.9000000000001247</v>
      </c>
      <c r="L6" s="26">
        <v>0.69699999999999995</v>
      </c>
      <c r="M6" s="23">
        <f>(L6-$C$3:$C$18)*10000</f>
        <v>7.0999999999998842</v>
      </c>
      <c r="N6" s="24">
        <v>0.69599999999999995</v>
      </c>
      <c r="O6" s="27">
        <f>($C$3:$C$18-N6)*10000</f>
        <v>2.9000000000001247</v>
      </c>
      <c r="P6" s="26">
        <v>0.69699999999999995</v>
      </c>
      <c r="Q6" s="23">
        <f>(P6-$C$3:$C$18)*10000</f>
        <v>7.0999999999998842</v>
      </c>
      <c r="R6" s="24">
        <v>0.69599999999999995</v>
      </c>
      <c r="S6" s="28">
        <f>($C$3:$C$18-R6)*10000</f>
        <v>2.9000000000001247</v>
      </c>
      <c r="T6" s="29">
        <v>0.69699999999999995</v>
      </c>
      <c r="U6" s="23">
        <f>(T6-$C$3:$C$18)*10000</f>
        <v>7.0999999999998842</v>
      </c>
      <c r="V6" s="24">
        <v>0.69599999999999995</v>
      </c>
      <c r="W6" s="30">
        <f>($C$3:$C$18-V6)*10000</f>
        <v>2.9000000000001247</v>
      </c>
      <c r="X6" s="29">
        <v>0.69699999999999995</v>
      </c>
      <c r="Y6" s="23">
        <f>(X6-$C$3:$C$18)*10000</f>
        <v>7.0999999999998842</v>
      </c>
      <c r="Z6" s="24">
        <v>0.69599999999999995</v>
      </c>
      <c r="AA6" s="30">
        <f>($C$3:$C$18-Z6)*10000</f>
        <v>2.9000000000001247</v>
      </c>
    </row>
    <row r="7" spans="1:27" s="8" customFormat="1" ht="24" customHeight="1">
      <c r="A7" s="19">
        <v>5</v>
      </c>
      <c r="B7" s="20" t="s">
        <v>5</v>
      </c>
      <c r="C7" s="21">
        <f>[1]!USDCAD</f>
        <v>1.2624899999999999</v>
      </c>
      <c r="D7" s="22">
        <v>1.2629999999999999</v>
      </c>
      <c r="E7" s="23">
        <f>(D7-$C$3:$C$18)*10000</f>
        <v>5.1000000000001044</v>
      </c>
      <c r="F7" s="24">
        <v>1.262</v>
      </c>
      <c r="G7" s="25">
        <f>($C$3:$C$18-F7)*10000</f>
        <v>4.8999999999987942</v>
      </c>
      <c r="H7" s="22">
        <v>1.2629999999999999</v>
      </c>
      <c r="I7" s="23">
        <f>(H7-$C$3:$C$18)*10000</f>
        <v>5.1000000000001044</v>
      </c>
      <c r="J7" s="24">
        <v>1.262</v>
      </c>
      <c r="K7" s="25">
        <f>($C$3:$C$18-J7)*10000</f>
        <v>4.8999999999987942</v>
      </c>
      <c r="L7" s="26">
        <v>1.2629999999999999</v>
      </c>
      <c r="M7" s="23">
        <f>(L7-$C$3:$C$18)*10000</f>
        <v>5.1000000000001044</v>
      </c>
      <c r="N7" s="24">
        <v>1.262</v>
      </c>
      <c r="O7" s="27">
        <f>($C$3:$C$18-N7)*10000</f>
        <v>4.8999999999987942</v>
      </c>
      <c r="P7" s="26">
        <v>1.2629999999999999</v>
      </c>
      <c r="Q7" s="23">
        <f>(P7-$C$3:$C$18)*10000</f>
        <v>5.1000000000001044</v>
      </c>
      <c r="R7" s="24">
        <v>1.262</v>
      </c>
      <c r="S7" s="28">
        <f>($C$3:$C$18-R7)*10000</f>
        <v>4.8999999999987942</v>
      </c>
      <c r="T7" s="29">
        <v>1.2629999999999999</v>
      </c>
      <c r="U7" s="23">
        <f>(T7-$C$3:$C$18)*10000</f>
        <v>5.1000000000001044</v>
      </c>
      <c r="V7" s="24">
        <v>1.262</v>
      </c>
      <c r="W7" s="30">
        <f>($C$3:$C$18-V7)*10000</f>
        <v>4.8999999999987942</v>
      </c>
      <c r="X7" s="29">
        <v>1.2629999999999999</v>
      </c>
      <c r="Y7" s="23">
        <f>(X7-$C$3:$C$18)*10000</f>
        <v>5.1000000000001044</v>
      </c>
      <c r="Z7" s="24">
        <v>1.262</v>
      </c>
      <c r="AA7" s="30">
        <f>($C$3:$C$18-Z7)*10000</f>
        <v>4.8999999999987942</v>
      </c>
    </row>
    <row r="8" spans="1:27" s="8" customFormat="1" ht="24" customHeight="1">
      <c r="A8" s="19">
        <v>6</v>
      </c>
      <c r="B8" s="20" t="s">
        <v>6</v>
      </c>
      <c r="C8" s="31">
        <f>[1]!USDJPY</f>
        <v>113.49299999999999</v>
      </c>
      <c r="D8" s="32">
        <v>113.52</v>
      </c>
      <c r="E8" s="23">
        <f>(D8-$C$3:$C$18)*100</f>
        <v>2.7000000000001023</v>
      </c>
      <c r="F8" s="33">
        <v>113.44</v>
      </c>
      <c r="G8" s="25">
        <f>($C$3:$C$18-F8)*100</f>
        <v>5.2999999999997272</v>
      </c>
      <c r="H8" s="32">
        <v>113.52</v>
      </c>
      <c r="I8" s="23">
        <f>(H8-$C$3:$C$18)*100</f>
        <v>2.7000000000001023</v>
      </c>
      <c r="J8" s="33">
        <v>113.44</v>
      </c>
      <c r="K8" s="25">
        <f>($C$3:$C$18-J8)*100</f>
        <v>5.2999999999997272</v>
      </c>
      <c r="L8" s="34">
        <v>113.52</v>
      </c>
      <c r="M8" s="23">
        <f>(L8-$C$3:$C$18)*100</f>
        <v>2.7000000000001023</v>
      </c>
      <c r="N8" s="33">
        <v>113.44</v>
      </c>
      <c r="O8" s="27">
        <f>($C$3:$C$18-N8)*100</f>
        <v>5.2999999999997272</v>
      </c>
      <c r="P8" s="34">
        <v>113.52</v>
      </c>
      <c r="Q8" s="23">
        <f>(P8-$C$3:$C$18)*100</f>
        <v>2.7000000000001023</v>
      </c>
      <c r="R8" s="33">
        <v>113.44</v>
      </c>
      <c r="S8" s="28">
        <f>($C$3:$C$18-R8)*100</f>
        <v>5.2999999999997272</v>
      </c>
      <c r="T8" s="35">
        <v>113.52</v>
      </c>
      <c r="U8" s="23">
        <f>(T8-$C$3:$C$18)*100</f>
        <v>2.7000000000001023</v>
      </c>
      <c r="V8" s="33">
        <v>113.44</v>
      </c>
      <c r="W8" s="30">
        <f>($C$3:$C$18-V8)*100</f>
        <v>5.2999999999997272</v>
      </c>
      <c r="X8" s="35">
        <v>113.52</v>
      </c>
      <c r="Y8" s="23">
        <f>(X8-$C$3:$C$18)*100</f>
        <v>2.7000000000001023</v>
      </c>
      <c r="Z8" s="33">
        <v>113.44</v>
      </c>
      <c r="AA8" s="30">
        <f>($C$3:$C$18-Z8)*100</f>
        <v>5.2999999999997272</v>
      </c>
    </row>
    <row r="9" spans="1:27" s="9" customFormat="1" ht="24" customHeight="1">
      <c r="A9" s="19">
        <v>7</v>
      </c>
      <c r="B9" s="20" t="s">
        <v>20</v>
      </c>
      <c r="C9" s="31">
        <f>[1]!AUDJPY</f>
        <v>88.683000000000007</v>
      </c>
      <c r="D9" s="32">
        <v>88.72</v>
      </c>
      <c r="E9" s="23">
        <f>(D9-$C$3:$C$18)*100</f>
        <v>3.6999999999991928</v>
      </c>
      <c r="F9" s="33">
        <v>88.62</v>
      </c>
      <c r="G9" s="25">
        <f>($C$3:$C$18-F9)*100</f>
        <v>6.3000000000002387</v>
      </c>
      <c r="H9" s="32">
        <v>88.72</v>
      </c>
      <c r="I9" s="23">
        <f>(H9-$C$3:$C$18)*100</f>
        <v>3.6999999999991928</v>
      </c>
      <c r="J9" s="33">
        <v>88.62</v>
      </c>
      <c r="K9" s="25">
        <f>($C$3:$C$18-J9)*100</f>
        <v>6.3000000000002387</v>
      </c>
      <c r="L9" s="34">
        <v>88.72</v>
      </c>
      <c r="M9" s="23">
        <f>(L9-$C$3:$C$18)*100</f>
        <v>3.6999999999991928</v>
      </c>
      <c r="N9" s="33">
        <v>88.62</v>
      </c>
      <c r="O9" s="27">
        <f>($C$3:$C$18-N9)*100</f>
        <v>6.3000000000002387</v>
      </c>
      <c r="P9" s="34">
        <v>88.72</v>
      </c>
      <c r="Q9" s="23">
        <f>(P9-$C$3:$C$18)*100</f>
        <v>3.6999999999991928</v>
      </c>
      <c r="R9" s="33">
        <v>88.62</v>
      </c>
      <c r="S9" s="28">
        <f>($C$3:$C$18-R9)*100</f>
        <v>6.3000000000002387</v>
      </c>
      <c r="T9" s="35">
        <v>88.72</v>
      </c>
      <c r="U9" s="23">
        <f>(T9-$C$3:$C$18)*100</f>
        <v>3.6999999999991928</v>
      </c>
      <c r="V9" s="33">
        <v>88.62</v>
      </c>
      <c r="W9" s="30">
        <f>($C$3:$C$18-V9)*100</f>
        <v>6.3000000000002387</v>
      </c>
      <c r="X9" s="35">
        <v>88.72</v>
      </c>
      <c r="Y9" s="23">
        <f>(X9-$C$3:$C$18)*100</f>
        <v>3.6999999999991928</v>
      </c>
      <c r="Z9" s="33">
        <v>88.62</v>
      </c>
      <c r="AA9" s="30">
        <f>($C$3:$C$18-Z9)*100</f>
        <v>6.3000000000002387</v>
      </c>
    </row>
    <row r="10" spans="1:27" s="9" customFormat="1" ht="24" customHeight="1">
      <c r="A10" s="19">
        <v>8</v>
      </c>
      <c r="B10" s="20" t="s">
        <v>21</v>
      </c>
      <c r="C10" s="31">
        <f>[1]!EURJPY</f>
        <v>133.65</v>
      </c>
      <c r="D10" s="32">
        <v>133.69999999999999</v>
      </c>
      <c r="E10" s="23">
        <f>(D10-$C$3:$C$18)*100</f>
        <v>4.9999999999982947</v>
      </c>
      <c r="F10" s="33">
        <v>133.6</v>
      </c>
      <c r="G10" s="25">
        <f>($C$3:$C$18-F10)*100</f>
        <v>5.0000000000011369</v>
      </c>
      <c r="H10" s="32">
        <v>133.69999999999999</v>
      </c>
      <c r="I10" s="23">
        <f>(H10-$C$3:$C$18)*100</f>
        <v>4.9999999999982947</v>
      </c>
      <c r="J10" s="33">
        <v>133.6</v>
      </c>
      <c r="K10" s="25">
        <f>($C$3:$C$18-J10)*100</f>
        <v>5.0000000000011369</v>
      </c>
      <c r="L10" s="34">
        <v>133.69999999999999</v>
      </c>
      <c r="M10" s="23">
        <f>(L10-$C$3:$C$18)*100</f>
        <v>4.9999999999982947</v>
      </c>
      <c r="N10" s="33">
        <v>133.6</v>
      </c>
      <c r="O10" s="27">
        <f>($C$3:$C$18-N10)*100</f>
        <v>5.0000000000011369</v>
      </c>
      <c r="P10" s="34">
        <v>133.69999999999999</v>
      </c>
      <c r="Q10" s="23">
        <f>(P10-$C$3:$C$18)*100</f>
        <v>4.9999999999982947</v>
      </c>
      <c r="R10" s="33">
        <v>133.6</v>
      </c>
      <c r="S10" s="28">
        <f>($C$3:$C$18-R10)*100</f>
        <v>5.0000000000011369</v>
      </c>
      <c r="T10" s="35">
        <v>133.69999999999999</v>
      </c>
      <c r="U10" s="23">
        <f>(T10-$C$3:$C$18)*100</f>
        <v>4.9999999999982947</v>
      </c>
      <c r="V10" s="33">
        <v>133.6</v>
      </c>
      <c r="W10" s="30">
        <f>($C$3:$C$18-V10)*100</f>
        <v>5.0000000000011369</v>
      </c>
      <c r="X10" s="35">
        <v>133.69999999999999</v>
      </c>
      <c r="Y10" s="23">
        <f>(X10-$C$3:$C$18)*100</f>
        <v>4.9999999999982947</v>
      </c>
      <c r="Z10" s="33">
        <v>133.6</v>
      </c>
      <c r="AA10" s="30">
        <f>($C$3:$C$18-Z10)*100</f>
        <v>5.0000000000011369</v>
      </c>
    </row>
    <row r="11" spans="1:27" s="9" customFormat="1" ht="24" customHeight="1">
      <c r="A11" s="19">
        <v>9</v>
      </c>
      <c r="B11" s="20" t="s">
        <v>22</v>
      </c>
      <c r="C11" s="31">
        <f>[1]!GBPJPY</f>
        <v>149.678</v>
      </c>
      <c r="D11" s="32">
        <v>149.72</v>
      </c>
      <c r="E11" s="23">
        <f>(D11-$C$3:$C$18)*100</f>
        <v>4.2000000000001592</v>
      </c>
      <c r="F11" s="33">
        <v>149.62</v>
      </c>
      <c r="G11" s="25">
        <f>($C$3:$C$18-F11)*100</f>
        <v>5.7999999999992724</v>
      </c>
      <c r="H11" s="32">
        <v>149.72</v>
      </c>
      <c r="I11" s="23">
        <f>(H11-$C$3:$C$18)*100</f>
        <v>4.2000000000001592</v>
      </c>
      <c r="J11" s="33">
        <v>149.62</v>
      </c>
      <c r="K11" s="25">
        <f>($C$3:$C$18-J11)*100</f>
        <v>5.7999999999992724</v>
      </c>
      <c r="L11" s="34">
        <v>149.72</v>
      </c>
      <c r="M11" s="23">
        <f>(L11-$C$3:$C$18)*100</f>
        <v>4.2000000000001592</v>
      </c>
      <c r="N11" s="33">
        <v>149.62</v>
      </c>
      <c r="O11" s="27">
        <f>($C$3:$C$18-N11)*100</f>
        <v>5.7999999999992724</v>
      </c>
      <c r="P11" s="34">
        <v>149.72</v>
      </c>
      <c r="Q11" s="23">
        <f>(P11-$C$3:$C$18)*100</f>
        <v>4.2000000000001592</v>
      </c>
      <c r="R11" s="33">
        <v>149.62</v>
      </c>
      <c r="S11" s="28">
        <f>($C$3:$C$18-R11)*100</f>
        <v>5.7999999999992724</v>
      </c>
      <c r="T11" s="35">
        <v>149.72</v>
      </c>
      <c r="U11" s="23">
        <f>(T11-$C$3:$C$18)*100</f>
        <v>4.2000000000001592</v>
      </c>
      <c r="V11" s="33">
        <v>149.62</v>
      </c>
      <c r="W11" s="30">
        <f>($C$3:$C$18-V11)*100</f>
        <v>5.7999999999992724</v>
      </c>
      <c r="X11" s="35">
        <v>149.72</v>
      </c>
      <c r="Y11" s="23">
        <f>(X11-$C$3:$C$18)*100</f>
        <v>4.2000000000001592</v>
      </c>
      <c r="Z11" s="33">
        <v>149.62</v>
      </c>
      <c r="AA11" s="30">
        <f>($C$3:$C$18-Z11)*100</f>
        <v>5.7999999999992724</v>
      </c>
    </row>
    <row r="12" spans="1:27" s="9" customFormat="1" ht="24" customHeight="1">
      <c r="A12" s="19">
        <v>10</v>
      </c>
      <c r="B12" s="20" t="s">
        <v>23</v>
      </c>
      <c r="C12" s="21">
        <f>[1]!EURAUD</f>
        <v>1.50637</v>
      </c>
      <c r="D12" s="22">
        <v>1.5067999999999999</v>
      </c>
      <c r="E12" s="23">
        <f t="shared" ref="E12:E18" si="0">(D12-$C$3:$C$18)*10000</f>
        <v>4.2999999999993044</v>
      </c>
      <c r="F12" s="24">
        <v>1.506</v>
      </c>
      <c r="G12" s="25">
        <f t="shared" ref="G12:G18" si="1">($C$3:$C$18-F12)*10000</f>
        <v>3.6999999999998145</v>
      </c>
      <c r="H12" s="22">
        <v>1.5067999999999999</v>
      </c>
      <c r="I12" s="23">
        <f t="shared" ref="I12:I18" si="2">(H12-$C$3:$C$18)*10000</f>
        <v>4.2999999999993044</v>
      </c>
      <c r="J12" s="24">
        <v>1.506</v>
      </c>
      <c r="K12" s="25">
        <f t="shared" ref="K12:K18" si="3">($C$3:$C$18-J12)*10000</f>
        <v>3.6999999999998145</v>
      </c>
      <c r="L12" s="26">
        <v>1.5067999999999999</v>
      </c>
      <c r="M12" s="23">
        <f t="shared" ref="M12:M18" si="4">(L12-$C$3:$C$18)*10000</f>
        <v>4.2999999999993044</v>
      </c>
      <c r="N12" s="24">
        <v>1.506</v>
      </c>
      <c r="O12" s="27">
        <f t="shared" ref="O12:O18" si="5">($C$3:$C$18-N12)*10000</f>
        <v>3.6999999999998145</v>
      </c>
      <c r="P12" s="26">
        <v>1.5067999999999999</v>
      </c>
      <c r="Q12" s="23">
        <f t="shared" ref="Q12:Q18" si="6">(P12-$C$3:$C$18)*10000</f>
        <v>4.2999999999993044</v>
      </c>
      <c r="R12" s="24">
        <v>1.506</v>
      </c>
      <c r="S12" s="28">
        <f t="shared" ref="S12:S18" si="7">($C$3:$C$18-R12)*10000</f>
        <v>3.6999999999998145</v>
      </c>
      <c r="T12" s="29">
        <v>1.5067999999999999</v>
      </c>
      <c r="U12" s="23">
        <f t="shared" ref="U12:U18" si="8">(T12-$C$3:$C$18)*10000</f>
        <v>4.2999999999993044</v>
      </c>
      <c r="V12" s="24">
        <v>1.506</v>
      </c>
      <c r="W12" s="30">
        <f t="shared" ref="W12:W18" si="9">($C$3:$C$18-V12)*10000</f>
        <v>3.6999999999998145</v>
      </c>
      <c r="X12" s="29">
        <v>1.5067999999999999</v>
      </c>
      <c r="Y12" s="23">
        <f t="shared" ref="Y12:Y18" si="10">(X12-$C$3:$C$18)*10000</f>
        <v>4.2999999999993044</v>
      </c>
      <c r="Z12" s="24">
        <v>1.506</v>
      </c>
      <c r="AA12" s="30">
        <f t="shared" ref="AA12:AA18" si="11">($C$3:$C$18-Z12)*10000</f>
        <v>3.6999999999998145</v>
      </c>
    </row>
    <row r="13" spans="1:27" s="9" customFormat="1" ht="24" customHeight="1">
      <c r="A13" s="19">
        <v>11</v>
      </c>
      <c r="B13" s="20" t="s">
        <v>24</v>
      </c>
      <c r="C13" s="21">
        <f>[1]!EURCAD</f>
        <v>1.4867900000000001</v>
      </c>
      <c r="D13" s="22">
        <v>1.4872000000000001</v>
      </c>
      <c r="E13" s="23">
        <f t="shared" si="0"/>
        <v>4.1000000000002146</v>
      </c>
      <c r="F13" s="24">
        <v>1.4862</v>
      </c>
      <c r="G13" s="25">
        <f t="shared" si="1"/>
        <v>5.9000000000009045</v>
      </c>
      <c r="H13" s="22">
        <v>1.4872000000000001</v>
      </c>
      <c r="I13" s="23">
        <f t="shared" si="2"/>
        <v>4.1000000000002146</v>
      </c>
      <c r="J13" s="24">
        <v>1.4862</v>
      </c>
      <c r="K13" s="25">
        <f t="shared" si="3"/>
        <v>5.9000000000009045</v>
      </c>
      <c r="L13" s="26">
        <v>1.4872000000000001</v>
      </c>
      <c r="M13" s="23">
        <f t="shared" si="4"/>
        <v>4.1000000000002146</v>
      </c>
      <c r="N13" s="24">
        <v>1.4862</v>
      </c>
      <c r="O13" s="27">
        <f t="shared" si="5"/>
        <v>5.9000000000009045</v>
      </c>
      <c r="P13" s="26">
        <v>1.4872000000000001</v>
      </c>
      <c r="Q13" s="23">
        <f t="shared" si="6"/>
        <v>4.1000000000002146</v>
      </c>
      <c r="R13" s="24">
        <v>1.4862</v>
      </c>
      <c r="S13" s="28">
        <f t="shared" si="7"/>
        <v>5.9000000000009045</v>
      </c>
      <c r="T13" s="29">
        <v>1.4872000000000001</v>
      </c>
      <c r="U13" s="23">
        <f t="shared" si="8"/>
        <v>4.1000000000002146</v>
      </c>
      <c r="V13" s="24">
        <v>1.4862</v>
      </c>
      <c r="W13" s="30">
        <f t="shared" si="9"/>
        <v>5.9000000000009045</v>
      </c>
      <c r="X13" s="29">
        <v>1.4872000000000001</v>
      </c>
      <c r="Y13" s="23">
        <f t="shared" si="10"/>
        <v>4.1000000000002146</v>
      </c>
      <c r="Z13" s="24">
        <v>1.4862</v>
      </c>
      <c r="AA13" s="30">
        <f t="shared" si="11"/>
        <v>5.9000000000009045</v>
      </c>
    </row>
    <row r="14" spans="1:27" s="9" customFormat="1" ht="24" customHeight="1">
      <c r="A14" s="19">
        <v>12</v>
      </c>
      <c r="B14" s="20" t="s">
        <v>25</v>
      </c>
      <c r="C14" s="21">
        <f>[1]!EURGBP</f>
        <v>0.89236000000000004</v>
      </c>
      <c r="D14" s="22">
        <v>0.89300000000000002</v>
      </c>
      <c r="E14" s="23">
        <f t="shared" si="0"/>
        <v>6.3999999999997392</v>
      </c>
      <c r="F14" s="24">
        <v>0.89200000000000002</v>
      </c>
      <c r="G14" s="25">
        <f t="shared" si="1"/>
        <v>3.6000000000002697</v>
      </c>
      <c r="H14" s="22">
        <v>0.89300000000000002</v>
      </c>
      <c r="I14" s="23">
        <f t="shared" si="2"/>
        <v>6.3999999999997392</v>
      </c>
      <c r="J14" s="24">
        <v>0.89200000000000002</v>
      </c>
      <c r="K14" s="25">
        <f t="shared" si="3"/>
        <v>3.6000000000002697</v>
      </c>
      <c r="L14" s="26">
        <v>0.89300000000000002</v>
      </c>
      <c r="M14" s="23">
        <f t="shared" si="4"/>
        <v>6.3999999999997392</v>
      </c>
      <c r="N14" s="24">
        <v>0.89200000000000002</v>
      </c>
      <c r="O14" s="27">
        <f t="shared" si="5"/>
        <v>3.6000000000002697</v>
      </c>
      <c r="P14" s="26">
        <v>0.89300000000000002</v>
      </c>
      <c r="Q14" s="23">
        <f t="shared" si="6"/>
        <v>6.3999999999997392</v>
      </c>
      <c r="R14" s="24">
        <v>0.89200000000000002</v>
      </c>
      <c r="S14" s="28">
        <f t="shared" si="7"/>
        <v>3.6000000000002697</v>
      </c>
      <c r="T14" s="29">
        <v>0.89300000000000002</v>
      </c>
      <c r="U14" s="23">
        <f t="shared" si="8"/>
        <v>6.3999999999997392</v>
      </c>
      <c r="V14" s="24">
        <v>0.89200000000000002</v>
      </c>
      <c r="W14" s="30">
        <f t="shared" si="9"/>
        <v>3.6000000000002697</v>
      </c>
      <c r="X14" s="29">
        <v>0.89300000000000002</v>
      </c>
      <c r="Y14" s="23">
        <f t="shared" si="10"/>
        <v>6.3999999999997392</v>
      </c>
      <c r="Z14" s="24">
        <v>0.89200000000000002</v>
      </c>
      <c r="AA14" s="30">
        <f t="shared" si="11"/>
        <v>3.6000000000002697</v>
      </c>
    </row>
    <row r="15" spans="1:27" s="9" customFormat="1" ht="24" customHeight="1">
      <c r="A15" s="19">
        <v>13</v>
      </c>
      <c r="B15" s="20" t="s">
        <v>29</v>
      </c>
      <c r="C15" s="21">
        <f>[1]!EURNZD</f>
        <v>1.6915</v>
      </c>
      <c r="D15" s="22">
        <v>1.6919999999999999</v>
      </c>
      <c r="E15" s="23">
        <f t="shared" si="0"/>
        <v>4.9999999999994493</v>
      </c>
      <c r="F15" s="24">
        <v>1.6910000000000001</v>
      </c>
      <c r="G15" s="25">
        <f t="shared" si="1"/>
        <v>4.9999999999994493</v>
      </c>
      <c r="H15" s="22">
        <v>1.6919999999999999</v>
      </c>
      <c r="I15" s="23">
        <f t="shared" si="2"/>
        <v>4.9999999999994493</v>
      </c>
      <c r="J15" s="24">
        <v>1.6910000000000001</v>
      </c>
      <c r="K15" s="25">
        <f t="shared" si="3"/>
        <v>4.9999999999994493</v>
      </c>
      <c r="L15" s="26">
        <v>1.6919999999999999</v>
      </c>
      <c r="M15" s="23">
        <f t="shared" si="4"/>
        <v>4.9999999999994493</v>
      </c>
      <c r="N15" s="24">
        <v>1.6910000000000001</v>
      </c>
      <c r="O15" s="27">
        <f t="shared" si="5"/>
        <v>4.9999999999994493</v>
      </c>
      <c r="P15" s="26">
        <v>1.6919999999999999</v>
      </c>
      <c r="Q15" s="23">
        <f t="shared" si="6"/>
        <v>4.9999999999994493</v>
      </c>
      <c r="R15" s="24">
        <v>1.6910000000000001</v>
      </c>
      <c r="S15" s="28">
        <f t="shared" si="7"/>
        <v>4.9999999999994493</v>
      </c>
      <c r="T15" s="29">
        <v>1.6919999999999999</v>
      </c>
      <c r="U15" s="23">
        <f t="shared" si="8"/>
        <v>4.9999999999994493</v>
      </c>
      <c r="V15" s="24">
        <v>1.6910000000000001</v>
      </c>
      <c r="W15" s="30">
        <f t="shared" si="9"/>
        <v>4.9999999999994493</v>
      </c>
      <c r="X15" s="29">
        <v>1.6919999999999999</v>
      </c>
      <c r="Y15" s="23">
        <f t="shared" si="10"/>
        <v>4.9999999999994493</v>
      </c>
      <c r="Z15" s="24">
        <v>1.6910000000000001</v>
      </c>
      <c r="AA15" s="30">
        <f t="shared" si="11"/>
        <v>4.9999999999994493</v>
      </c>
    </row>
    <row r="16" spans="1:27" s="9" customFormat="1" ht="24" customHeight="1">
      <c r="A16" s="19">
        <v>14</v>
      </c>
      <c r="B16" s="20" t="s">
        <v>26</v>
      </c>
      <c r="C16" s="21">
        <f>[1]!GBPAUD</f>
        <v>1.68692</v>
      </c>
      <c r="D16" s="22">
        <v>1.6874</v>
      </c>
      <c r="E16" s="23">
        <f t="shared" si="0"/>
        <v>4.8000000000003595</v>
      </c>
      <c r="F16" s="24">
        <v>1.6863999999999999</v>
      </c>
      <c r="G16" s="25">
        <f t="shared" si="1"/>
        <v>5.2000000000007596</v>
      </c>
      <c r="H16" s="22">
        <v>1.6874</v>
      </c>
      <c r="I16" s="23">
        <f t="shared" si="2"/>
        <v>4.8000000000003595</v>
      </c>
      <c r="J16" s="24">
        <v>1.6863999999999999</v>
      </c>
      <c r="K16" s="25">
        <f t="shared" si="3"/>
        <v>5.2000000000007596</v>
      </c>
      <c r="L16" s="26">
        <v>1.6874</v>
      </c>
      <c r="M16" s="23">
        <f t="shared" si="4"/>
        <v>4.8000000000003595</v>
      </c>
      <c r="N16" s="24">
        <v>1.6863999999999999</v>
      </c>
      <c r="O16" s="27">
        <f t="shared" si="5"/>
        <v>5.2000000000007596</v>
      </c>
      <c r="P16" s="26">
        <v>1.6874</v>
      </c>
      <c r="Q16" s="23">
        <f t="shared" si="6"/>
        <v>4.8000000000003595</v>
      </c>
      <c r="R16" s="24">
        <v>1.6863999999999999</v>
      </c>
      <c r="S16" s="28">
        <f t="shared" si="7"/>
        <v>5.2000000000007596</v>
      </c>
      <c r="T16" s="29">
        <v>1.6874</v>
      </c>
      <c r="U16" s="23">
        <f t="shared" si="8"/>
        <v>4.8000000000003595</v>
      </c>
      <c r="V16" s="24">
        <v>1.6863999999999999</v>
      </c>
      <c r="W16" s="30">
        <f t="shared" si="9"/>
        <v>5.2000000000007596</v>
      </c>
      <c r="X16" s="29">
        <v>1.6874</v>
      </c>
      <c r="Y16" s="23">
        <f t="shared" si="10"/>
        <v>4.8000000000003595</v>
      </c>
      <c r="Z16" s="24">
        <v>1.6863999999999999</v>
      </c>
      <c r="AA16" s="30">
        <f t="shared" si="11"/>
        <v>5.2000000000007596</v>
      </c>
    </row>
    <row r="17" spans="1:27" s="9" customFormat="1" ht="24" customHeight="1">
      <c r="A17" s="19">
        <v>15</v>
      </c>
      <c r="B17" s="20" t="s">
        <v>27</v>
      </c>
      <c r="C17" s="21">
        <f>[1]!GBPCAD</f>
        <v>1.6650100000000001</v>
      </c>
      <c r="D17" s="22">
        <v>1.6655</v>
      </c>
      <c r="E17" s="23">
        <f t="shared" si="0"/>
        <v>4.8999999999987942</v>
      </c>
      <c r="F17" s="24">
        <v>1.6645000000000001</v>
      </c>
      <c r="G17" s="25">
        <f t="shared" si="1"/>
        <v>5.1000000000001044</v>
      </c>
      <c r="H17" s="22">
        <v>1.6655</v>
      </c>
      <c r="I17" s="23">
        <f t="shared" si="2"/>
        <v>4.8999999999987942</v>
      </c>
      <c r="J17" s="24">
        <v>1.6645000000000001</v>
      </c>
      <c r="K17" s="25">
        <f t="shared" si="3"/>
        <v>5.1000000000001044</v>
      </c>
      <c r="L17" s="26">
        <v>1.6655</v>
      </c>
      <c r="M17" s="23">
        <f t="shared" si="4"/>
        <v>4.8999999999987942</v>
      </c>
      <c r="N17" s="24">
        <v>1.6645000000000001</v>
      </c>
      <c r="O17" s="27">
        <f t="shared" si="5"/>
        <v>5.1000000000001044</v>
      </c>
      <c r="P17" s="26">
        <v>1.6655</v>
      </c>
      <c r="Q17" s="23">
        <f t="shared" si="6"/>
        <v>4.8999999999987942</v>
      </c>
      <c r="R17" s="24">
        <v>1.6645000000000001</v>
      </c>
      <c r="S17" s="28">
        <f t="shared" si="7"/>
        <v>5.1000000000001044</v>
      </c>
      <c r="T17" s="29">
        <v>1.6655</v>
      </c>
      <c r="U17" s="23">
        <f t="shared" si="8"/>
        <v>4.8999999999987942</v>
      </c>
      <c r="V17" s="24">
        <v>1.6645000000000001</v>
      </c>
      <c r="W17" s="30">
        <f t="shared" si="9"/>
        <v>5.1000000000001044</v>
      </c>
      <c r="X17" s="29">
        <v>1.6655</v>
      </c>
      <c r="Y17" s="23">
        <f t="shared" si="10"/>
        <v>4.8999999999987942</v>
      </c>
      <c r="Z17" s="24">
        <v>1.6645000000000001</v>
      </c>
      <c r="AA17" s="30">
        <f t="shared" si="11"/>
        <v>5.1000000000001044</v>
      </c>
    </row>
    <row r="18" spans="1:27" s="9" customFormat="1" ht="24" customHeight="1">
      <c r="A18" s="3">
        <v>16</v>
      </c>
      <c r="B18" s="4" t="s">
        <v>28</v>
      </c>
      <c r="C18" s="5">
        <f>[1]!GBPNZD</f>
        <v>1.89435</v>
      </c>
      <c r="D18" s="12">
        <v>1.895</v>
      </c>
      <c r="E18" s="6">
        <f t="shared" si="0"/>
        <v>6.5000000000003944</v>
      </c>
      <c r="F18" s="7">
        <v>1.8939999999999999</v>
      </c>
      <c r="G18" s="13">
        <f t="shared" si="1"/>
        <v>3.5000000000007248</v>
      </c>
      <c r="H18" s="12">
        <v>1.895</v>
      </c>
      <c r="I18" s="6">
        <f t="shared" si="2"/>
        <v>6.5000000000003944</v>
      </c>
      <c r="J18" s="7">
        <v>1.8939999999999999</v>
      </c>
      <c r="K18" s="13">
        <f t="shared" si="3"/>
        <v>3.5000000000007248</v>
      </c>
      <c r="L18" s="14">
        <v>1.895</v>
      </c>
      <c r="M18" s="6">
        <f t="shared" si="4"/>
        <v>6.5000000000003944</v>
      </c>
      <c r="N18" s="7">
        <v>1.8939999999999999</v>
      </c>
      <c r="O18" s="15">
        <f t="shared" si="5"/>
        <v>3.5000000000007248</v>
      </c>
      <c r="P18" s="14">
        <v>1.895</v>
      </c>
      <c r="Q18" s="6">
        <f t="shared" si="6"/>
        <v>6.5000000000003944</v>
      </c>
      <c r="R18" s="7">
        <v>1.8939999999999999</v>
      </c>
      <c r="S18" s="16">
        <f t="shared" si="7"/>
        <v>3.5000000000007248</v>
      </c>
      <c r="T18" s="17">
        <v>1.895</v>
      </c>
      <c r="U18" s="6">
        <f t="shared" si="8"/>
        <v>6.5000000000003944</v>
      </c>
      <c r="V18" s="7">
        <v>1.8939999999999999</v>
      </c>
      <c r="W18" s="18">
        <f t="shared" si="9"/>
        <v>3.5000000000007248</v>
      </c>
      <c r="X18" s="17">
        <v>1.895</v>
      </c>
      <c r="Y18" s="6">
        <f t="shared" si="10"/>
        <v>6.5000000000003944</v>
      </c>
      <c r="Z18" s="7">
        <v>1.8939999999999999</v>
      </c>
      <c r="AA18" s="18">
        <f t="shared" si="11"/>
        <v>3.5000000000007248</v>
      </c>
    </row>
    <row r="19" spans="1:27" s="9" customFormat="1" ht="21" customHeight="1"/>
    <row r="20" spans="1:27" s="9" customFormat="1"/>
    <row r="21" spans="1:27" s="9" customFormat="1"/>
    <row r="22" spans="1:27" s="9" customFormat="1"/>
    <row r="23" spans="1:27" s="9" customFormat="1"/>
    <row r="24" spans="1:27" s="9" customFormat="1"/>
    <row r="25" spans="1:27" s="9" customFormat="1"/>
    <row r="26" spans="1:27" s="9" customFormat="1"/>
    <row r="27" spans="1:27" s="9" customFormat="1"/>
    <row r="28" spans="1:27" s="9" customFormat="1"/>
    <row r="29" spans="1:27" s="9" customFormat="1"/>
    <row r="30" spans="1:27" s="9" customFormat="1"/>
    <row r="31" spans="1:27" s="9" customFormat="1"/>
    <row r="32" spans="1:27" s="9" customFormat="1"/>
    <row r="33" s="9" customFormat="1"/>
    <row r="34" s="9" customFormat="1"/>
    <row r="35" s="9" customFormat="1"/>
    <row r="36" s="9" customFormat="1"/>
    <row r="37" s="9" customFormat="1"/>
    <row r="38" s="9" customFormat="1"/>
    <row r="39" s="9" customFormat="1"/>
    <row r="40" s="9" customFormat="1"/>
    <row r="41" s="9" customFormat="1"/>
    <row r="42" s="9" customFormat="1"/>
    <row r="43" s="9" customFormat="1"/>
    <row r="44" s="9" customFormat="1"/>
    <row r="45" s="9" customFormat="1"/>
    <row r="46" s="9" customFormat="1"/>
    <row r="47" s="9" customFormat="1"/>
    <row r="48" s="9" customFormat="1"/>
    <row r="49" s="9" customFormat="1"/>
    <row r="50" s="9" customFormat="1"/>
    <row r="51" s="9" customFormat="1"/>
    <row r="52" s="9" customFormat="1"/>
    <row r="53" s="9" customFormat="1"/>
    <row r="54" s="9" customFormat="1"/>
    <row r="55" s="9" customFormat="1"/>
    <row r="56" s="9" customFormat="1"/>
    <row r="57" s="9" customFormat="1"/>
    <row r="58" s="9" customFormat="1"/>
    <row r="59" s="9" customFormat="1"/>
    <row r="60" s="9" customFormat="1"/>
    <row r="61" s="9" customFormat="1"/>
    <row r="62" s="9" customFormat="1"/>
    <row r="63" s="9" customFormat="1"/>
    <row r="64" s="9" customFormat="1"/>
    <row r="65" s="9" customFormat="1"/>
    <row r="66" s="9" customFormat="1"/>
    <row r="67" s="9" customFormat="1"/>
    <row r="68" s="9" customFormat="1"/>
    <row r="69" s="9" customFormat="1"/>
    <row r="70" s="9" customFormat="1"/>
    <row r="71" s="9" customFormat="1"/>
    <row r="72" s="9" customFormat="1"/>
    <row r="73" s="9" customFormat="1"/>
    <row r="74" s="9" customFormat="1"/>
    <row r="75" s="9" customFormat="1"/>
    <row r="76" s="9" customFormat="1"/>
    <row r="77" s="9" customFormat="1"/>
    <row r="78" s="9" customFormat="1"/>
    <row r="79" s="9" customFormat="1"/>
    <row r="80" s="9" customFormat="1"/>
    <row r="81" spans="1:3" s="9" customFormat="1"/>
    <row r="82" spans="1:3" s="9" customFormat="1"/>
    <row r="83" spans="1:3">
      <c r="A83" s="10"/>
      <c r="B83" s="10"/>
      <c r="C83" s="10"/>
    </row>
    <row r="84" spans="1:3">
      <c r="A84" s="11"/>
      <c r="B84" s="11"/>
      <c r="C84" s="11"/>
    </row>
  </sheetData>
  <mergeCells count="7">
    <mergeCell ref="X1:AA1"/>
    <mergeCell ref="A1:C1"/>
    <mergeCell ref="D1:G1"/>
    <mergeCell ref="H1:K1"/>
    <mergeCell ref="L1:O1"/>
    <mergeCell ref="P1:S1"/>
    <mergeCell ref="T1:W1"/>
  </mergeCells>
  <conditionalFormatting sqref="I3">
    <cfRule type="cellIs" dxfId="167" priority="24" operator="between">
      <formula>1</formula>
      <formula>10</formula>
    </cfRule>
  </conditionalFormatting>
  <conditionalFormatting sqref="K3">
    <cfRule type="cellIs" dxfId="166" priority="23" operator="between">
      <formula>1</formula>
      <formula>10</formula>
    </cfRule>
  </conditionalFormatting>
  <conditionalFormatting sqref="I4:I18">
    <cfRule type="cellIs" dxfId="165" priority="22" operator="between">
      <formula>1</formula>
      <formula>10</formula>
    </cfRule>
  </conditionalFormatting>
  <conditionalFormatting sqref="K4:K18">
    <cfRule type="cellIs" dxfId="164" priority="21" operator="between">
      <formula>1</formula>
      <formula>10</formula>
    </cfRule>
  </conditionalFormatting>
  <conditionalFormatting sqref="M3">
    <cfRule type="cellIs" dxfId="163" priority="20" operator="between">
      <formula>1</formula>
      <formula>10</formula>
    </cfRule>
  </conditionalFormatting>
  <conditionalFormatting sqref="O3">
    <cfRule type="cellIs" dxfId="162" priority="19" operator="between">
      <formula>1</formula>
      <formula>10</formula>
    </cfRule>
  </conditionalFormatting>
  <conditionalFormatting sqref="M4:M18">
    <cfRule type="cellIs" dxfId="161" priority="18" operator="between">
      <formula>1</formula>
      <formula>10</formula>
    </cfRule>
  </conditionalFormatting>
  <conditionalFormatting sqref="O4:O18">
    <cfRule type="cellIs" dxfId="160" priority="17" operator="between">
      <formula>1</formula>
      <formula>10</formula>
    </cfRule>
  </conditionalFormatting>
  <conditionalFormatting sqref="Q3">
    <cfRule type="cellIs" dxfId="159" priority="16" operator="between">
      <formula>1</formula>
      <formula>10</formula>
    </cfRule>
  </conditionalFormatting>
  <conditionalFormatting sqref="S3">
    <cfRule type="cellIs" dxfId="158" priority="15" operator="between">
      <formula>1</formula>
      <formula>10</formula>
    </cfRule>
  </conditionalFormatting>
  <conditionalFormatting sqref="Q4:Q18">
    <cfRule type="cellIs" dxfId="157" priority="14" operator="between">
      <formula>1</formula>
      <formula>10</formula>
    </cfRule>
  </conditionalFormatting>
  <conditionalFormatting sqref="S4:S18">
    <cfRule type="cellIs" dxfId="156" priority="13" operator="between">
      <formula>1</formula>
      <formula>10</formula>
    </cfRule>
  </conditionalFormatting>
  <conditionalFormatting sqref="U3">
    <cfRule type="cellIs" dxfId="155" priority="12" operator="between">
      <formula>1</formula>
      <formula>10</formula>
    </cfRule>
  </conditionalFormatting>
  <conditionalFormatting sqref="W3">
    <cfRule type="cellIs" dxfId="154" priority="11" operator="between">
      <formula>1</formula>
      <formula>10</formula>
    </cfRule>
  </conditionalFormatting>
  <conditionalFormatting sqref="U4:U18">
    <cfRule type="cellIs" dxfId="153" priority="10" operator="between">
      <formula>1</formula>
      <formula>10</formula>
    </cfRule>
  </conditionalFormatting>
  <conditionalFormatting sqref="W4:W18">
    <cfRule type="cellIs" dxfId="152" priority="9" operator="between">
      <formula>1</formula>
      <formula>10</formula>
    </cfRule>
  </conditionalFormatting>
  <conditionalFormatting sqref="E3">
    <cfRule type="cellIs" dxfId="151" priority="8" operator="between">
      <formula>1</formula>
      <formula>10</formula>
    </cfRule>
  </conditionalFormatting>
  <conditionalFormatting sqref="G3">
    <cfRule type="cellIs" dxfId="150" priority="7" operator="between">
      <formula>1</formula>
      <formula>10</formula>
    </cfRule>
  </conditionalFormatting>
  <conditionalFormatting sqref="E4:E18">
    <cfRule type="cellIs" dxfId="149" priority="6" operator="between">
      <formula>1</formula>
      <formula>10</formula>
    </cfRule>
  </conditionalFormatting>
  <conditionalFormatting sqref="G4:G18">
    <cfRule type="cellIs" dxfId="148" priority="5" operator="between">
      <formula>1</formula>
      <formula>10</formula>
    </cfRule>
  </conditionalFormatting>
  <conditionalFormatting sqref="Y3">
    <cfRule type="cellIs" dxfId="147" priority="4" operator="between">
      <formula>1</formula>
      <formula>10</formula>
    </cfRule>
  </conditionalFormatting>
  <conditionalFormatting sqref="AA3">
    <cfRule type="cellIs" dxfId="146" priority="3" operator="between">
      <formula>1</formula>
      <formula>10</formula>
    </cfRule>
  </conditionalFormatting>
  <conditionalFormatting sqref="Y4:Y18">
    <cfRule type="cellIs" dxfId="145" priority="2" operator="between">
      <formula>1</formula>
      <formula>10</formula>
    </cfRule>
  </conditionalFormatting>
  <conditionalFormatting sqref="AA4:AA18">
    <cfRule type="cellIs" dxfId="144" priority="1" operator="between">
      <formula>1</formula>
      <formula>10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4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F3" sqref="F3"/>
    </sheetView>
  </sheetViews>
  <sheetFormatPr defaultRowHeight="12.75"/>
  <cols>
    <col min="1" max="1" width="4.7109375" style="1" customWidth="1"/>
    <col min="2" max="2" width="11.28515625" style="1" customWidth="1"/>
    <col min="3" max="3" width="11.42578125" style="1" customWidth="1"/>
    <col min="4" max="4" width="10.85546875" style="1" customWidth="1"/>
    <col min="5" max="5" width="6.28515625" style="1" customWidth="1"/>
    <col min="6" max="6" width="10.140625" style="1" customWidth="1"/>
    <col min="7" max="7" width="5.7109375" style="1" customWidth="1"/>
    <col min="8" max="8" width="9.140625" style="1"/>
    <col min="9" max="9" width="5.7109375" style="1" customWidth="1"/>
    <col min="10" max="10" width="9.140625" style="1"/>
    <col min="11" max="11" width="5.7109375" style="1" customWidth="1"/>
    <col min="12" max="12" width="9.140625" style="1"/>
    <col min="13" max="13" width="5.7109375" style="1" customWidth="1"/>
    <col min="14" max="14" width="9.140625" style="1"/>
    <col min="15" max="15" width="5.7109375" style="1" customWidth="1"/>
    <col min="16" max="16" width="9.140625" style="1"/>
    <col min="17" max="17" width="5.7109375" style="1" customWidth="1"/>
    <col min="18" max="18" width="9.140625" style="1"/>
    <col min="19" max="19" width="5.7109375" style="1" customWidth="1"/>
    <col min="20" max="20" width="9.140625" style="1"/>
    <col min="21" max="21" width="5.7109375" style="1" customWidth="1"/>
    <col min="22" max="22" width="9.140625" style="1"/>
    <col min="23" max="23" width="5.7109375" style="1" customWidth="1"/>
    <col min="24" max="16384" width="9.140625" style="1"/>
  </cols>
  <sheetData>
    <row r="1" spans="1:27" ht="28.5" thickBot="1">
      <c r="A1" s="62">
        <v>123</v>
      </c>
      <c r="B1" s="63"/>
      <c r="C1" s="63"/>
      <c r="D1" s="64" t="s">
        <v>16</v>
      </c>
      <c r="E1" s="65"/>
      <c r="F1" s="65"/>
      <c r="G1" s="65"/>
      <c r="H1" s="67" t="s">
        <v>8</v>
      </c>
      <c r="I1" s="58"/>
      <c r="J1" s="58"/>
      <c r="K1" s="58"/>
      <c r="L1" s="60" t="s">
        <v>9</v>
      </c>
      <c r="M1" s="58"/>
      <c r="N1" s="58"/>
      <c r="O1" s="66"/>
      <c r="P1" s="60" t="s">
        <v>10</v>
      </c>
      <c r="Q1" s="58"/>
      <c r="R1" s="58"/>
      <c r="S1" s="61"/>
      <c r="T1" s="57" t="s">
        <v>11</v>
      </c>
      <c r="U1" s="58"/>
      <c r="V1" s="58"/>
      <c r="W1" s="59"/>
      <c r="X1" s="57" t="s">
        <v>13</v>
      </c>
      <c r="Y1" s="58"/>
      <c r="Z1" s="58"/>
      <c r="AA1" s="59"/>
    </row>
    <row r="2" spans="1:27" s="2" customFormat="1" ht="40.5" customHeight="1" thickBot="1">
      <c r="A2" s="36" t="s">
        <v>7</v>
      </c>
      <c r="B2" s="37" t="s">
        <v>0</v>
      </c>
      <c r="C2" s="38" t="s">
        <v>12</v>
      </c>
      <c r="D2" s="39" t="s">
        <v>17</v>
      </c>
      <c r="E2" s="40" t="s">
        <v>15</v>
      </c>
      <c r="F2" s="40" t="s">
        <v>18</v>
      </c>
      <c r="G2" s="41" t="s">
        <v>14</v>
      </c>
      <c r="H2" s="39" t="s">
        <v>17</v>
      </c>
      <c r="I2" s="40" t="s">
        <v>15</v>
      </c>
      <c r="J2" s="40" t="s">
        <v>18</v>
      </c>
      <c r="K2" s="41" t="s">
        <v>14</v>
      </c>
      <c r="L2" s="42" t="s">
        <v>17</v>
      </c>
      <c r="M2" s="40" t="s">
        <v>15</v>
      </c>
      <c r="N2" s="40" t="s">
        <v>18</v>
      </c>
      <c r="O2" s="43" t="s">
        <v>14</v>
      </c>
      <c r="P2" s="42" t="s">
        <v>17</v>
      </c>
      <c r="Q2" s="40" t="s">
        <v>15</v>
      </c>
      <c r="R2" s="40" t="s">
        <v>18</v>
      </c>
      <c r="S2" s="44" t="s">
        <v>14</v>
      </c>
      <c r="T2" s="45" t="s">
        <v>17</v>
      </c>
      <c r="U2" s="40" t="s">
        <v>15</v>
      </c>
      <c r="V2" s="40" t="s">
        <v>18</v>
      </c>
      <c r="W2" s="46" t="s">
        <v>14</v>
      </c>
      <c r="X2" s="45" t="s">
        <v>17</v>
      </c>
      <c r="Y2" s="40" t="s">
        <v>15</v>
      </c>
      <c r="Z2" s="40" t="s">
        <v>18</v>
      </c>
      <c r="AA2" s="46" t="s">
        <v>14</v>
      </c>
    </row>
    <row r="3" spans="1:27" s="8" customFormat="1" ht="24" customHeight="1">
      <c r="A3" s="19">
        <v>1</v>
      </c>
      <c r="B3" s="20" t="s">
        <v>3</v>
      </c>
      <c r="C3" s="21">
        <f>[1]!AUDUSD</f>
        <v>0.78151000000000004</v>
      </c>
      <c r="D3" s="22">
        <v>0.78439999999999999</v>
      </c>
      <c r="E3" s="23">
        <f>(D3-$C$3:$C$18)*10000</f>
        <v>28.89999999999948</v>
      </c>
      <c r="F3" s="24">
        <v>0.77739999999999998</v>
      </c>
      <c r="G3" s="25">
        <f>($C$3:$C$18-F3)*10000</f>
        <v>41.100000000000577</v>
      </c>
      <c r="H3" s="22">
        <v>0.78200000000000003</v>
      </c>
      <c r="I3" s="23">
        <f>(H3-$C$3:$C$18)*10000</f>
        <v>4.8999999999999044</v>
      </c>
      <c r="J3" s="24">
        <v>0.78100000000000003</v>
      </c>
      <c r="K3" s="25">
        <f>($C$3:$C$18-J3)*10000</f>
        <v>5.1000000000001044</v>
      </c>
      <c r="L3" s="26">
        <v>0.78200000000000003</v>
      </c>
      <c r="M3" s="23">
        <f>(L3-$C$3:$C$18)*10000</f>
        <v>4.8999999999999044</v>
      </c>
      <c r="N3" s="24">
        <v>0.78100000000000003</v>
      </c>
      <c r="O3" s="27">
        <f>($C$3:$C$18-N3)*10000</f>
        <v>5.1000000000001044</v>
      </c>
      <c r="P3" s="26">
        <v>0.78200000000000003</v>
      </c>
      <c r="Q3" s="23">
        <f>(P3-$C$3:$C$18)*10000</f>
        <v>4.8999999999999044</v>
      </c>
      <c r="R3" s="24">
        <v>0.78100000000000003</v>
      </c>
      <c r="S3" s="28">
        <f>($C$3:$C$18-R3)*10000</f>
        <v>5.1000000000001044</v>
      </c>
      <c r="T3" s="29">
        <v>0.78200000000000003</v>
      </c>
      <c r="U3" s="23">
        <f>(T3-$C$3:$C$18)*10000</f>
        <v>4.8999999999999044</v>
      </c>
      <c r="V3" s="24">
        <v>0.78100000000000003</v>
      </c>
      <c r="W3" s="30">
        <f>($C$3:$C$18-V3)*10000</f>
        <v>5.1000000000001044</v>
      </c>
      <c r="X3" s="29">
        <v>0.78200000000000003</v>
      </c>
      <c r="Y3" s="23">
        <f>(X3-$C$3:$C$18)*10000</f>
        <v>4.8999999999999044</v>
      </c>
      <c r="Z3" s="24">
        <v>0.78100000000000003</v>
      </c>
      <c r="AA3" s="30">
        <f>($C$3:$C$18-Z3)*10000</f>
        <v>5.1000000000001044</v>
      </c>
    </row>
    <row r="4" spans="1:27" s="8" customFormat="1" ht="24" customHeight="1">
      <c r="A4" s="19">
        <v>2</v>
      </c>
      <c r="B4" s="20" t="s">
        <v>2</v>
      </c>
      <c r="C4" s="21">
        <f>[1]!EURUSD</f>
        <v>1.1778999999999999</v>
      </c>
      <c r="D4" s="22">
        <v>1.1785000000000001</v>
      </c>
      <c r="E4" s="23">
        <f>(D4-$C$3:$C$18)*10000</f>
        <v>6.0000000000015596</v>
      </c>
      <c r="F4" s="24">
        <v>1.1775</v>
      </c>
      <c r="G4" s="25">
        <f>($C$3:$C$18-F4)*10000</f>
        <v>3.9999999999995595</v>
      </c>
      <c r="H4" s="22">
        <v>1.1785000000000001</v>
      </c>
      <c r="I4" s="23">
        <f>(H4-$C$3:$C$18)*10000</f>
        <v>6.0000000000015596</v>
      </c>
      <c r="J4" s="24">
        <v>1.1775</v>
      </c>
      <c r="K4" s="25">
        <f>($C$3:$C$18-J4)*10000</f>
        <v>3.9999999999995595</v>
      </c>
      <c r="L4" s="26">
        <v>1.1785000000000001</v>
      </c>
      <c r="M4" s="23">
        <f>(L4-$C$3:$C$18)*10000</f>
        <v>6.0000000000015596</v>
      </c>
      <c r="N4" s="24">
        <v>1.1775</v>
      </c>
      <c r="O4" s="27">
        <f>($C$3:$C$18-N4)*10000</f>
        <v>3.9999999999995595</v>
      </c>
      <c r="P4" s="26">
        <v>1.1785000000000001</v>
      </c>
      <c r="Q4" s="23">
        <f>(P4-$C$3:$C$18)*10000</f>
        <v>6.0000000000015596</v>
      </c>
      <c r="R4" s="24">
        <v>1.1775</v>
      </c>
      <c r="S4" s="28">
        <f>($C$3:$C$18-R4)*10000</f>
        <v>3.9999999999995595</v>
      </c>
      <c r="T4" s="29">
        <v>1.1785000000000001</v>
      </c>
      <c r="U4" s="23">
        <f>(T4-$C$3:$C$18)*10000</f>
        <v>6.0000000000015596</v>
      </c>
      <c r="V4" s="24">
        <v>1.1775</v>
      </c>
      <c r="W4" s="30">
        <f>($C$3:$C$18-V4)*10000</f>
        <v>3.9999999999995595</v>
      </c>
      <c r="X4" s="29">
        <v>1.1785000000000001</v>
      </c>
      <c r="Y4" s="23">
        <f>(X4-$C$3:$C$18)*10000</f>
        <v>6.0000000000015596</v>
      </c>
      <c r="Z4" s="24">
        <v>1.1775</v>
      </c>
      <c r="AA4" s="30">
        <f>($C$3:$C$18-Z4)*10000</f>
        <v>3.9999999999995595</v>
      </c>
    </row>
    <row r="5" spans="1:27" s="8" customFormat="1" ht="24" customHeight="1">
      <c r="A5" s="19">
        <v>3</v>
      </c>
      <c r="B5" s="20" t="s">
        <v>1</v>
      </c>
      <c r="C5" s="21">
        <f>[1]!GBPUSD</f>
        <v>1.31873</v>
      </c>
      <c r="D5" s="22">
        <v>1.3191999999999999</v>
      </c>
      <c r="E5" s="23">
        <f>(D5-$C$3:$C$18)*10000</f>
        <v>4.6999999999997044</v>
      </c>
      <c r="F5" s="24">
        <v>1.3182</v>
      </c>
      <c r="G5" s="25">
        <f>($C$3:$C$18-F5)*10000</f>
        <v>5.2999999999991942</v>
      </c>
      <c r="H5" s="22">
        <v>1.3191999999999999</v>
      </c>
      <c r="I5" s="23">
        <f>(H5-$C$3:$C$18)*10000</f>
        <v>4.6999999999997044</v>
      </c>
      <c r="J5" s="24">
        <v>1.3182</v>
      </c>
      <c r="K5" s="25">
        <f>($C$3:$C$18-J5)*10000</f>
        <v>5.2999999999991942</v>
      </c>
      <c r="L5" s="26">
        <v>1.3191999999999999</v>
      </c>
      <c r="M5" s="23">
        <f>(L5-$C$3:$C$18)*10000</f>
        <v>4.6999999999997044</v>
      </c>
      <c r="N5" s="24">
        <v>1.3182</v>
      </c>
      <c r="O5" s="27">
        <f>($C$3:$C$18-N5)*10000</f>
        <v>5.2999999999991942</v>
      </c>
      <c r="P5" s="26">
        <v>1.3191999999999999</v>
      </c>
      <c r="Q5" s="23">
        <f>(P5-$C$3:$C$18)*10000</f>
        <v>4.6999999999997044</v>
      </c>
      <c r="R5" s="24">
        <v>1.3182</v>
      </c>
      <c r="S5" s="28">
        <f>($C$3:$C$18-R5)*10000</f>
        <v>5.2999999999991942</v>
      </c>
      <c r="T5" s="29">
        <v>1.3191999999999999</v>
      </c>
      <c r="U5" s="23">
        <f>(T5-$C$3:$C$18)*10000</f>
        <v>4.6999999999997044</v>
      </c>
      <c r="V5" s="24">
        <v>1.3182</v>
      </c>
      <c r="W5" s="30">
        <f>($C$3:$C$18-V5)*10000</f>
        <v>5.2999999999991942</v>
      </c>
      <c r="X5" s="29">
        <v>1.3191999999999999</v>
      </c>
      <c r="Y5" s="23">
        <f>(X5-$C$3:$C$18)*10000</f>
        <v>4.6999999999997044</v>
      </c>
      <c r="Z5" s="24">
        <v>1.3182</v>
      </c>
      <c r="AA5" s="30">
        <f>($C$3:$C$18-Z5)*10000</f>
        <v>5.2999999999991942</v>
      </c>
    </row>
    <row r="6" spans="1:27" s="8" customFormat="1" ht="24" customHeight="1">
      <c r="A6" s="19">
        <v>4</v>
      </c>
      <c r="B6" s="20" t="s">
        <v>4</v>
      </c>
      <c r="C6" s="21">
        <f>[1]!NZDUSD</f>
        <v>0.69628999999999996</v>
      </c>
      <c r="D6" s="22">
        <v>0.69699999999999995</v>
      </c>
      <c r="E6" s="23">
        <f>(D6-$C$3:$C$18)*10000</f>
        <v>7.0999999999998842</v>
      </c>
      <c r="F6" s="24">
        <v>0.69599999999999995</v>
      </c>
      <c r="G6" s="25">
        <f>($C$3:$C$18-F6)*10000</f>
        <v>2.9000000000001247</v>
      </c>
      <c r="H6" s="22">
        <v>0.69699999999999995</v>
      </c>
      <c r="I6" s="23">
        <f>(H6-$C$3:$C$18)*10000</f>
        <v>7.0999999999998842</v>
      </c>
      <c r="J6" s="24">
        <v>0.69599999999999995</v>
      </c>
      <c r="K6" s="25">
        <f>($C$3:$C$18-J6)*10000</f>
        <v>2.9000000000001247</v>
      </c>
      <c r="L6" s="26">
        <v>0.69699999999999995</v>
      </c>
      <c r="M6" s="23">
        <f>(L6-$C$3:$C$18)*10000</f>
        <v>7.0999999999998842</v>
      </c>
      <c r="N6" s="24">
        <v>0.69599999999999995</v>
      </c>
      <c r="O6" s="27">
        <f>($C$3:$C$18-N6)*10000</f>
        <v>2.9000000000001247</v>
      </c>
      <c r="P6" s="26">
        <v>0.69699999999999995</v>
      </c>
      <c r="Q6" s="23">
        <f>(P6-$C$3:$C$18)*10000</f>
        <v>7.0999999999998842</v>
      </c>
      <c r="R6" s="24">
        <v>0.69599999999999995</v>
      </c>
      <c r="S6" s="28">
        <f>($C$3:$C$18-R6)*10000</f>
        <v>2.9000000000001247</v>
      </c>
      <c r="T6" s="29">
        <v>0.69699999999999995</v>
      </c>
      <c r="U6" s="23">
        <f>(T6-$C$3:$C$18)*10000</f>
        <v>7.0999999999998842</v>
      </c>
      <c r="V6" s="24">
        <v>0.69599999999999995</v>
      </c>
      <c r="W6" s="30">
        <f>($C$3:$C$18-V6)*10000</f>
        <v>2.9000000000001247</v>
      </c>
      <c r="X6" s="29">
        <v>0.69699999999999995</v>
      </c>
      <c r="Y6" s="23">
        <f>(X6-$C$3:$C$18)*10000</f>
        <v>7.0999999999998842</v>
      </c>
      <c r="Z6" s="24">
        <v>0.69599999999999995</v>
      </c>
      <c r="AA6" s="30">
        <f>($C$3:$C$18-Z6)*10000</f>
        <v>2.9000000000001247</v>
      </c>
    </row>
    <row r="7" spans="1:27" s="8" customFormat="1" ht="24" customHeight="1">
      <c r="A7" s="19">
        <v>5</v>
      </c>
      <c r="B7" s="20" t="s">
        <v>5</v>
      </c>
      <c r="C7" s="21">
        <f>[1]!USDCAD</f>
        <v>1.2624899999999999</v>
      </c>
      <c r="D7" s="22">
        <v>1.2629999999999999</v>
      </c>
      <c r="E7" s="23">
        <f>(D7-$C$3:$C$18)*10000</f>
        <v>5.1000000000001044</v>
      </c>
      <c r="F7" s="24">
        <v>1.262</v>
      </c>
      <c r="G7" s="25">
        <f>($C$3:$C$18-F7)*10000</f>
        <v>4.8999999999987942</v>
      </c>
      <c r="H7" s="22">
        <v>1.2629999999999999</v>
      </c>
      <c r="I7" s="23">
        <f>(H7-$C$3:$C$18)*10000</f>
        <v>5.1000000000001044</v>
      </c>
      <c r="J7" s="24">
        <v>1.262</v>
      </c>
      <c r="K7" s="25">
        <f>($C$3:$C$18-J7)*10000</f>
        <v>4.8999999999987942</v>
      </c>
      <c r="L7" s="26">
        <v>1.2629999999999999</v>
      </c>
      <c r="M7" s="23">
        <f>(L7-$C$3:$C$18)*10000</f>
        <v>5.1000000000001044</v>
      </c>
      <c r="N7" s="24">
        <v>1.262</v>
      </c>
      <c r="O7" s="27">
        <f>($C$3:$C$18-N7)*10000</f>
        <v>4.8999999999987942</v>
      </c>
      <c r="P7" s="26">
        <v>1.2629999999999999</v>
      </c>
      <c r="Q7" s="23">
        <f>(P7-$C$3:$C$18)*10000</f>
        <v>5.1000000000001044</v>
      </c>
      <c r="R7" s="24">
        <v>1.262</v>
      </c>
      <c r="S7" s="28">
        <f>($C$3:$C$18-R7)*10000</f>
        <v>4.8999999999987942</v>
      </c>
      <c r="T7" s="29">
        <v>1.2629999999999999</v>
      </c>
      <c r="U7" s="23">
        <f>(T7-$C$3:$C$18)*10000</f>
        <v>5.1000000000001044</v>
      </c>
      <c r="V7" s="24">
        <v>1.262</v>
      </c>
      <c r="W7" s="30">
        <f>($C$3:$C$18-V7)*10000</f>
        <v>4.8999999999987942</v>
      </c>
      <c r="X7" s="29">
        <v>1.2629999999999999</v>
      </c>
      <c r="Y7" s="23">
        <f>(X7-$C$3:$C$18)*10000</f>
        <v>5.1000000000001044</v>
      </c>
      <c r="Z7" s="24">
        <v>1.262</v>
      </c>
      <c r="AA7" s="30">
        <f>($C$3:$C$18-Z7)*10000</f>
        <v>4.8999999999987942</v>
      </c>
    </row>
    <row r="8" spans="1:27" s="8" customFormat="1" ht="24" customHeight="1">
      <c r="A8" s="19">
        <v>6</v>
      </c>
      <c r="B8" s="20" t="s">
        <v>6</v>
      </c>
      <c r="C8" s="31">
        <f>[1]!USDJPY</f>
        <v>113.49299999999999</v>
      </c>
      <c r="D8" s="32">
        <v>113.52</v>
      </c>
      <c r="E8" s="23">
        <f>(D8-$C$3:$C$18)*100</f>
        <v>2.7000000000001023</v>
      </c>
      <c r="F8" s="33">
        <v>113.44</v>
      </c>
      <c r="G8" s="25">
        <f>($C$3:$C$18-F8)*100</f>
        <v>5.2999999999997272</v>
      </c>
      <c r="H8" s="32">
        <v>113.52</v>
      </c>
      <c r="I8" s="23">
        <f>(H8-$C$3:$C$18)*100</f>
        <v>2.7000000000001023</v>
      </c>
      <c r="J8" s="33">
        <v>113.44</v>
      </c>
      <c r="K8" s="25">
        <f>($C$3:$C$18-J8)*100</f>
        <v>5.2999999999997272</v>
      </c>
      <c r="L8" s="34">
        <v>113.52</v>
      </c>
      <c r="M8" s="23">
        <f>(L8-$C$3:$C$18)*100</f>
        <v>2.7000000000001023</v>
      </c>
      <c r="N8" s="33">
        <v>113.44</v>
      </c>
      <c r="O8" s="27">
        <f>($C$3:$C$18-N8)*100</f>
        <v>5.2999999999997272</v>
      </c>
      <c r="P8" s="34">
        <v>113.52</v>
      </c>
      <c r="Q8" s="23">
        <f>(P8-$C$3:$C$18)*100</f>
        <v>2.7000000000001023</v>
      </c>
      <c r="R8" s="33">
        <v>113.44</v>
      </c>
      <c r="S8" s="28">
        <f>($C$3:$C$18-R8)*100</f>
        <v>5.2999999999997272</v>
      </c>
      <c r="T8" s="35">
        <v>113.52</v>
      </c>
      <c r="U8" s="23">
        <f>(T8-$C$3:$C$18)*100</f>
        <v>2.7000000000001023</v>
      </c>
      <c r="V8" s="33">
        <v>113.44</v>
      </c>
      <c r="W8" s="30">
        <f>($C$3:$C$18-V8)*100</f>
        <v>5.2999999999997272</v>
      </c>
      <c r="X8" s="35">
        <v>113.52</v>
      </c>
      <c r="Y8" s="23">
        <f>(X8-$C$3:$C$18)*100</f>
        <v>2.7000000000001023</v>
      </c>
      <c r="Z8" s="33">
        <v>113.44</v>
      </c>
      <c r="AA8" s="30">
        <f>($C$3:$C$18-Z8)*100</f>
        <v>5.2999999999997272</v>
      </c>
    </row>
    <row r="9" spans="1:27" s="9" customFormat="1" ht="24" customHeight="1">
      <c r="A9" s="19">
        <v>7</v>
      </c>
      <c r="B9" s="20" t="s">
        <v>20</v>
      </c>
      <c r="C9" s="31">
        <f>[1]!AUDJPY</f>
        <v>88.683000000000007</v>
      </c>
      <c r="D9" s="32">
        <v>88.72</v>
      </c>
      <c r="E9" s="23">
        <f>(D9-$C$3:$C$18)*100</f>
        <v>3.6999999999991928</v>
      </c>
      <c r="F9" s="33">
        <v>88.62</v>
      </c>
      <c r="G9" s="25">
        <f>($C$3:$C$18-F9)*100</f>
        <v>6.3000000000002387</v>
      </c>
      <c r="H9" s="32">
        <v>88.72</v>
      </c>
      <c r="I9" s="23">
        <f>(H9-$C$3:$C$18)*100</f>
        <v>3.6999999999991928</v>
      </c>
      <c r="J9" s="33">
        <v>88.62</v>
      </c>
      <c r="K9" s="25">
        <f>($C$3:$C$18-J9)*100</f>
        <v>6.3000000000002387</v>
      </c>
      <c r="L9" s="34">
        <v>88.72</v>
      </c>
      <c r="M9" s="23">
        <f>(L9-$C$3:$C$18)*100</f>
        <v>3.6999999999991928</v>
      </c>
      <c r="N9" s="33">
        <v>88.62</v>
      </c>
      <c r="O9" s="27">
        <f>($C$3:$C$18-N9)*100</f>
        <v>6.3000000000002387</v>
      </c>
      <c r="P9" s="34">
        <v>88.72</v>
      </c>
      <c r="Q9" s="23">
        <f>(P9-$C$3:$C$18)*100</f>
        <v>3.6999999999991928</v>
      </c>
      <c r="R9" s="33">
        <v>88.62</v>
      </c>
      <c r="S9" s="28">
        <f>($C$3:$C$18-R9)*100</f>
        <v>6.3000000000002387</v>
      </c>
      <c r="T9" s="35">
        <v>88.72</v>
      </c>
      <c r="U9" s="23">
        <f>(T9-$C$3:$C$18)*100</f>
        <v>3.6999999999991928</v>
      </c>
      <c r="V9" s="33">
        <v>88.62</v>
      </c>
      <c r="W9" s="30">
        <f>($C$3:$C$18-V9)*100</f>
        <v>6.3000000000002387</v>
      </c>
      <c r="X9" s="35">
        <v>88.72</v>
      </c>
      <c r="Y9" s="23">
        <f>(X9-$C$3:$C$18)*100</f>
        <v>3.6999999999991928</v>
      </c>
      <c r="Z9" s="33">
        <v>88.62</v>
      </c>
      <c r="AA9" s="30">
        <f>($C$3:$C$18-Z9)*100</f>
        <v>6.3000000000002387</v>
      </c>
    </row>
    <row r="10" spans="1:27" s="9" customFormat="1" ht="24" customHeight="1">
      <c r="A10" s="19">
        <v>8</v>
      </c>
      <c r="B10" s="20" t="s">
        <v>21</v>
      </c>
      <c r="C10" s="31">
        <f>[1]!EURJPY</f>
        <v>133.65</v>
      </c>
      <c r="D10" s="32">
        <v>133.69999999999999</v>
      </c>
      <c r="E10" s="23">
        <f>(D10-$C$3:$C$18)*100</f>
        <v>4.9999999999982947</v>
      </c>
      <c r="F10" s="33">
        <v>133.6</v>
      </c>
      <c r="G10" s="25">
        <f>($C$3:$C$18-F10)*100</f>
        <v>5.0000000000011369</v>
      </c>
      <c r="H10" s="32">
        <v>133.69999999999999</v>
      </c>
      <c r="I10" s="23">
        <f>(H10-$C$3:$C$18)*100</f>
        <v>4.9999999999982947</v>
      </c>
      <c r="J10" s="33">
        <v>133.6</v>
      </c>
      <c r="K10" s="25">
        <f>($C$3:$C$18-J10)*100</f>
        <v>5.0000000000011369</v>
      </c>
      <c r="L10" s="34">
        <v>133.69999999999999</v>
      </c>
      <c r="M10" s="23">
        <f>(L10-$C$3:$C$18)*100</f>
        <v>4.9999999999982947</v>
      </c>
      <c r="N10" s="33">
        <v>133.6</v>
      </c>
      <c r="O10" s="27">
        <f>($C$3:$C$18-N10)*100</f>
        <v>5.0000000000011369</v>
      </c>
      <c r="P10" s="34">
        <v>133.69999999999999</v>
      </c>
      <c r="Q10" s="23">
        <f>(P10-$C$3:$C$18)*100</f>
        <v>4.9999999999982947</v>
      </c>
      <c r="R10" s="33">
        <v>133.6</v>
      </c>
      <c r="S10" s="28">
        <f>($C$3:$C$18-R10)*100</f>
        <v>5.0000000000011369</v>
      </c>
      <c r="T10" s="35">
        <v>133.69999999999999</v>
      </c>
      <c r="U10" s="23">
        <f>(T10-$C$3:$C$18)*100</f>
        <v>4.9999999999982947</v>
      </c>
      <c r="V10" s="33">
        <v>133.6</v>
      </c>
      <c r="W10" s="30">
        <f>($C$3:$C$18-V10)*100</f>
        <v>5.0000000000011369</v>
      </c>
      <c r="X10" s="35">
        <v>133.69999999999999</v>
      </c>
      <c r="Y10" s="23">
        <f>(X10-$C$3:$C$18)*100</f>
        <v>4.9999999999982947</v>
      </c>
      <c r="Z10" s="33">
        <v>133.6</v>
      </c>
      <c r="AA10" s="30">
        <f>($C$3:$C$18-Z10)*100</f>
        <v>5.0000000000011369</v>
      </c>
    </row>
    <row r="11" spans="1:27" s="9" customFormat="1" ht="24" customHeight="1">
      <c r="A11" s="19">
        <v>9</v>
      </c>
      <c r="B11" s="20" t="s">
        <v>22</v>
      </c>
      <c r="C11" s="31">
        <f>[1]!GBPJPY</f>
        <v>149.678</v>
      </c>
      <c r="D11" s="32">
        <v>149.72</v>
      </c>
      <c r="E11" s="23">
        <f>(D11-$C$3:$C$18)*100</f>
        <v>4.2000000000001592</v>
      </c>
      <c r="F11" s="33">
        <v>149.62</v>
      </c>
      <c r="G11" s="25">
        <f>($C$3:$C$18-F11)*100</f>
        <v>5.7999999999992724</v>
      </c>
      <c r="H11" s="32">
        <v>149.72</v>
      </c>
      <c r="I11" s="23">
        <f>(H11-$C$3:$C$18)*100</f>
        <v>4.2000000000001592</v>
      </c>
      <c r="J11" s="33">
        <v>149.62</v>
      </c>
      <c r="K11" s="25">
        <f>($C$3:$C$18-J11)*100</f>
        <v>5.7999999999992724</v>
      </c>
      <c r="L11" s="34">
        <v>149.72</v>
      </c>
      <c r="M11" s="23">
        <f>(L11-$C$3:$C$18)*100</f>
        <v>4.2000000000001592</v>
      </c>
      <c r="N11" s="33">
        <v>149.62</v>
      </c>
      <c r="O11" s="27">
        <f>($C$3:$C$18-N11)*100</f>
        <v>5.7999999999992724</v>
      </c>
      <c r="P11" s="34">
        <v>149.72</v>
      </c>
      <c r="Q11" s="23">
        <f>(P11-$C$3:$C$18)*100</f>
        <v>4.2000000000001592</v>
      </c>
      <c r="R11" s="33">
        <v>149.62</v>
      </c>
      <c r="S11" s="28">
        <f>($C$3:$C$18-R11)*100</f>
        <v>5.7999999999992724</v>
      </c>
      <c r="T11" s="35">
        <v>149.72</v>
      </c>
      <c r="U11" s="23">
        <f>(T11-$C$3:$C$18)*100</f>
        <v>4.2000000000001592</v>
      </c>
      <c r="V11" s="33">
        <v>149.62</v>
      </c>
      <c r="W11" s="30">
        <f>($C$3:$C$18-V11)*100</f>
        <v>5.7999999999992724</v>
      </c>
      <c r="X11" s="35">
        <v>149.72</v>
      </c>
      <c r="Y11" s="23">
        <f>(X11-$C$3:$C$18)*100</f>
        <v>4.2000000000001592</v>
      </c>
      <c r="Z11" s="33">
        <v>149.62</v>
      </c>
      <c r="AA11" s="30">
        <f>($C$3:$C$18-Z11)*100</f>
        <v>5.7999999999992724</v>
      </c>
    </row>
    <row r="12" spans="1:27" s="9" customFormat="1" ht="24" customHeight="1">
      <c r="A12" s="19">
        <v>10</v>
      </c>
      <c r="B12" s="20" t="s">
        <v>23</v>
      </c>
      <c r="C12" s="21">
        <f>[1]!EURAUD</f>
        <v>1.50637</v>
      </c>
      <c r="D12" s="22">
        <v>1.5067999999999999</v>
      </c>
      <c r="E12" s="23">
        <f t="shared" ref="E12:E18" si="0">(D12-$C$3:$C$18)*10000</f>
        <v>4.2999999999993044</v>
      </c>
      <c r="F12" s="24">
        <v>1.506</v>
      </c>
      <c r="G12" s="25">
        <f t="shared" ref="G12:G18" si="1">($C$3:$C$18-F12)*10000</f>
        <v>3.6999999999998145</v>
      </c>
      <c r="H12" s="22">
        <v>1.5067999999999999</v>
      </c>
      <c r="I12" s="23">
        <f t="shared" ref="I12:I18" si="2">(H12-$C$3:$C$18)*10000</f>
        <v>4.2999999999993044</v>
      </c>
      <c r="J12" s="24">
        <v>1.506</v>
      </c>
      <c r="K12" s="25">
        <f t="shared" ref="K12:K18" si="3">($C$3:$C$18-J12)*10000</f>
        <v>3.6999999999998145</v>
      </c>
      <c r="L12" s="26">
        <v>1.5067999999999999</v>
      </c>
      <c r="M12" s="23">
        <f t="shared" ref="M12:M18" si="4">(L12-$C$3:$C$18)*10000</f>
        <v>4.2999999999993044</v>
      </c>
      <c r="N12" s="24">
        <v>1.506</v>
      </c>
      <c r="O12" s="27">
        <f t="shared" ref="O12:O18" si="5">($C$3:$C$18-N12)*10000</f>
        <v>3.6999999999998145</v>
      </c>
      <c r="P12" s="26">
        <v>1.5067999999999999</v>
      </c>
      <c r="Q12" s="23">
        <f t="shared" ref="Q12:Q18" si="6">(P12-$C$3:$C$18)*10000</f>
        <v>4.2999999999993044</v>
      </c>
      <c r="R12" s="24">
        <v>1.506</v>
      </c>
      <c r="S12" s="28">
        <f t="shared" ref="S12:S18" si="7">($C$3:$C$18-R12)*10000</f>
        <v>3.6999999999998145</v>
      </c>
      <c r="T12" s="29">
        <v>1.5067999999999999</v>
      </c>
      <c r="U12" s="23">
        <f t="shared" ref="U12:U18" si="8">(T12-$C$3:$C$18)*10000</f>
        <v>4.2999999999993044</v>
      </c>
      <c r="V12" s="24">
        <v>1.506</v>
      </c>
      <c r="W12" s="30">
        <f t="shared" ref="W12:W18" si="9">($C$3:$C$18-V12)*10000</f>
        <v>3.6999999999998145</v>
      </c>
      <c r="X12" s="29">
        <v>1.5067999999999999</v>
      </c>
      <c r="Y12" s="23">
        <f t="shared" ref="Y12:Y18" si="10">(X12-$C$3:$C$18)*10000</f>
        <v>4.2999999999993044</v>
      </c>
      <c r="Z12" s="24">
        <v>1.506</v>
      </c>
      <c r="AA12" s="30">
        <f t="shared" ref="AA12:AA18" si="11">($C$3:$C$18-Z12)*10000</f>
        <v>3.6999999999998145</v>
      </c>
    </row>
    <row r="13" spans="1:27" s="9" customFormat="1" ht="24" customHeight="1">
      <c r="A13" s="19">
        <v>11</v>
      </c>
      <c r="B13" s="20" t="s">
        <v>24</v>
      </c>
      <c r="C13" s="21">
        <f>[1]!EURCAD</f>
        <v>1.4867900000000001</v>
      </c>
      <c r="D13" s="22">
        <v>1.4872000000000001</v>
      </c>
      <c r="E13" s="23">
        <f t="shared" si="0"/>
        <v>4.1000000000002146</v>
      </c>
      <c r="F13" s="24">
        <v>1.4862</v>
      </c>
      <c r="G13" s="25">
        <f t="shared" si="1"/>
        <v>5.9000000000009045</v>
      </c>
      <c r="H13" s="22">
        <v>1.4872000000000001</v>
      </c>
      <c r="I13" s="23">
        <f t="shared" si="2"/>
        <v>4.1000000000002146</v>
      </c>
      <c r="J13" s="24">
        <v>1.4862</v>
      </c>
      <c r="K13" s="25">
        <f t="shared" si="3"/>
        <v>5.9000000000009045</v>
      </c>
      <c r="L13" s="26">
        <v>1.4872000000000001</v>
      </c>
      <c r="M13" s="23">
        <f t="shared" si="4"/>
        <v>4.1000000000002146</v>
      </c>
      <c r="N13" s="24">
        <v>1.4862</v>
      </c>
      <c r="O13" s="27">
        <f t="shared" si="5"/>
        <v>5.9000000000009045</v>
      </c>
      <c r="P13" s="26">
        <v>1.4872000000000001</v>
      </c>
      <c r="Q13" s="23">
        <f t="shared" si="6"/>
        <v>4.1000000000002146</v>
      </c>
      <c r="R13" s="24">
        <v>1.4862</v>
      </c>
      <c r="S13" s="28">
        <f t="shared" si="7"/>
        <v>5.9000000000009045</v>
      </c>
      <c r="T13" s="29">
        <v>1.4872000000000001</v>
      </c>
      <c r="U13" s="23">
        <f t="shared" si="8"/>
        <v>4.1000000000002146</v>
      </c>
      <c r="V13" s="24">
        <v>1.4862</v>
      </c>
      <c r="W13" s="30">
        <f t="shared" si="9"/>
        <v>5.9000000000009045</v>
      </c>
      <c r="X13" s="29">
        <v>1.4872000000000001</v>
      </c>
      <c r="Y13" s="23">
        <f t="shared" si="10"/>
        <v>4.1000000000002146</v>
      </c>
      <c r="Z13" s="24">
        <v>1.4862</v>
      </c>
      <c r="AA13" s="30">
        <f t="shared" si="11"/>
        <v>5.9000000000009045</v>
      </c>
    </row>
    <row r="14" spans="1:27" s="9" customFormat="1" ht="24" customHeight="1">
      <c r="A14" s="19">
        <v>12</v>
      </c>
      <c r="B14" s="20" t="s">
        <v>25</v>
      </c>
      <c r="C14" s="21">
        <f>[1]!EURGBP</f>
        <v>0.89236000000000004</v>
      </c>
      <c r="D14" s="22">
        <v>0.89300000000000002</v>
      </c>
      <c r="E14" s="23">
        <f t="shared" si="0"/>
        <v>6.3999999999997392</v>
      </c>
      <c r="F14" s="24">
        <v>0.89200000000000002</v>
      </c>
      <c r="G14" s="25">
        <f t="shared" si="1"/>
        <v>3.6000000000002697</v>
      </c>
      <c r="H14" s="22">
        <v>0.89300000000000002</v>
      </c>
      <c r="I14" s="23">
        <f t="shared" si="2"/>
        <v>6.3999999999997392</v>
      </c>
      <c r="J14" s="24">
        <v>0.89200000000000002</v>
      </c>
      <c r="K14" s="25">
        <f t="shared" si="3"/>
        <v>3.6000000000002697</v>
      </c>
      <c r="L14" s="26">
        <v>0.89300000000000002</v>
      </c>
      <c r="M14" s="23">
        <f t="shared" si="4"/>
        <v>6.3999999999997392</v>
      </c>
      <c r="N14" s="24">
        <v>0.89200000000000002</v>
      </c>
      <c r="O14" s="27">
        <f t="shared" si="5"/>
        <v>3.6000000000002697</v>
      </c>
      <c r="P14" s="26">
        <v>0.89300000000000002</v>
      </c>
      <c r="Q14" s="23">
        <f t="shared" si="6"/>
        <v>6.3999999999997392</v>
      </c>
      <c r="R14" s="24">
        <v>0.89200000000000002</v>
      </c>
      <c r="S14" s="28">
        <f t="shared" si="7"/>
        <v>3.6000000000002697</v>
      </c>
      <c r="T14" s="29">
        <v>0.89300000000000002</v>
      </c>
      <c r="U14" s="23">
        <f t="shared" si="8"/>
        <v>6.3999999999997392</v>
      </c>
      <c r="V14" s="24">
        <v>0.89200000000000002</v>
      </c>
      <c r="W14" s="30">
        <f t="shared" si="9"/>
        <v>3.6000000000002697</v>
      </c>
      <c r="X14" s="29">
        <v>0.89300000000000002</v>
      </c>
      <c r="Y14" s="23">
        <f t="shared" si="10"/>
        <v>6.3999999999997392</v>
      </c>
      <c r="Z14" s="24">
        <v>0.89200000000000002</v>
      </c>
      <c r="AA14" s="30">
        <f t="shared" si="11"/>
        <v>3.6000000000002697</v>
      </c>
    </row>
    <row r="15" spans="1:27" s="9" customFormat="1" ht="24" customHeight="1">
      <c r="A15" s="19">
        <v>13</v>
      </c>
      <c r="B15" s="20" t="s">
        <v>29</v>
      </c>
      <c r="C15" s="21">
        <f>[1]!EURNZD</f>
        <v>1.6915</v>
      </c>
      <c r="D15" s="22">
        <v>1.6919999999999999</v>
      </c>
      <c r="E15" s="23">
        <f t="shared" si="0"/>
        <v>4.9999999999994493</v>
      </c>
      <c r="F15" s="24">
        <v>1.6910000000000001</v>
      </c>
      <c r="G15" s="25">
        <f t="shared" si="1"/>
        <v>4.9999999999994493</v>
      </c>
      <c r="H15" s="22">
        <v>1.6919999999999999</v>
      </c>
      <c r="I15" s="23">
        <f t="shared" si="2"/>
        <v>4.9999999999994493</v>
      </c>
      <c r="J15" s="24">
        <v>1.6910000000000001</v>
      </c>
      <c r="K15" s="25">
        <f t="shared" si="3"/>
        <v>4.9999999999994493</v>
      </c>
      <c r="L15" s="26">
        <v>1.6919999999999999</v>
      </c>
      <c r="M15" s="23">
        <f t="shared" si="4"/>
        <v>4.9999999999994493</v>
      </c>
      <c r="N15" s="24">
        <v>1.6910000000000001</v>
      </c>
      <c r="O15" s="27">
        <f t="shared" si="5"/>
        <v>4.9999999999994493</v>
      </c>
      <c r="P15" s="26">
        <v>1.6919999999999999</v>
      </c>
      <c r="Q15" s="23">
        <f t="shared" si="6"/>
        <v>4.9999999999994493</v>
      </c>
      <c r="R15" s="24">
        <v>1.6910000000000001</v>
      </c>
      <c r="S15" s="28">
        <f t="shared" si="7"/>
        <v>4.9999999999994493</v>
      </c>
      <c r="T15" s="29">
        <v>1.6919999999999999</v>
      </c>
      <c r="U15" s="23">
        <f t="shared" si="8"/>
        <v>4.9999999999994493</v>
      </c>
      <c r="V15" s="24">
        <v>1.6910000000000001</v>
      </c>
      <c r="W15" s="30">
        <f t="shared" si="9"/>
        <v>4.9999999999994493</v>
      </c>
      <c r="X15" s="29">
        <v>1.6919999999999999</v>
      </c>
      <c r="Y15" s="23">
        <f t="shared" si="10"/>
        <v>4.9999999999994493</v>
      </c>
      <c r="Z15" s="24">
        <v>1.6910000000000001</v>
      </c>
      <c r="AA15" s="30">
        <f t="shared" si="11"/>
        <v>4.9999999999994493</v>
      </c>
    </row>
    <row r="16" spans="1:27" s="9" customFormat="1" ht="24" customHeight="1">
      <c r="A16" s="19">
        <v>14</v>
      </c>
      <c r="B16" s="20" t="s">
        <v>26</v>
      </c>
      <c r="C16" s="21">
        <f>[1]!GBPAUD</f>
        <v>1.68692</v>
      </c>
      <c r="D16" s="22">
        <v>1.6874</v>
      </c>
      <c r="E16" s="23">
        <f t="shared" si="0"/>
        <v>4.8000000000003595</v>
      </c>
      <c r="F16" s="24">
        <v>1.6863999999999999</v>
      </c>
      <c r="G16" s="25">
        <f t="shared" si="1"/>
        <v>5.2000000000007596</v>
      </c>
      <c r="H16" s="22">
        <v>1.6874</v>
      </c>
      <c r="I16" s="23">
        <f t="shared" si="2"/>
        <v>4.8000000000003595</v>
      </c>
      <c r="J16" s="24">
        <v>1.6863999999999999</v>
      </c>
      <c r="K16" s="25">
        <f t="shared" si="3"/>
        <v>5.2000000000007596</v>
      </c>
      <c r="L16" s="26">
        <v>1.6874</v>
      </c>
      <c r="M16" s="23">
        <f t="shared" si="4"/>
        <v>4.8000000000003595</v>
      </c>
      <c r="N16" s="24">
        <v>1.6863999999999999</v>
      </c>
      <c r="O16" s="27">
        <f t="shared" si="5"/>
        <v>5.2000000000007596</v>
      </c>
      <c r="P16" s="26">
        <v>1.6874</v>
      </c>
      <c r="Q16" s="23">
        <f t="shared" si="6"/>
        <v>4.8000000000003595</v>
      </c>
      <c r="R16" s="24">
        <v>1.6863999999999999</v>
      </c>
      <c r="S16" s="28">
        <f t="shared" si="7"/>
        <v>5.2000000000007596</v>
      </c>
      <c r="T16" s="29">
        <v>1.6874</v>
      </c>
      <c r="U16" s="23">
        <f t="shared" si="8"/>
        <v>4.8000000000003595</v>
      </c>
      <c r="V16" s="24">
        <v>1.6863999999999999</v>
      </c>
      <c r="W16" s="30">
        <f t="shared" si="9"/>
        <v>5.2000000000007596</v>
      </c>
      <c r="X16" s="29">
        <v>1.6874</v>
      </c>
      <c r="Y16" s="23">
        <f t="shared" si="10"/>
        <v>4.8000000000003595</v>
      </c>
      <c r="Z16" s="24">
        <v>1.6863999999999999</v>
      </c>
      <c r="AA16" s="30">
        <f t="shared" si="11"/>
        <v>5.2000000000007596</v>
      </c>
    </row>
    <row r="17" spans="1:27" s="9" customFormat="1" ht="24" customHeight="1">
      <c r="A17" s="19">
        <v>15</v>
      </c>
      <c r="B17" s="20" t="s">
        <v>27</v>
      </c>
      <c r="C17" s="21">
        <f>[1]!GBPCAD</f>
        <v>1.6650100000000001</v>
      </c>
      <c r="D17" s="22">
        <v>1.6655</v>
      </c>
      <c r="E17" s="23">
        <f t="shared" si="0"/>
        <v>4.8999999999987942</v>
      </c>
      <c r="F17" s="24">
        <v>1.6645000000000001</v>
      </c>
      <c r="G17" s="25">
        <f t="shared" si="1"/>
        <v>5.1000000000001044</v>
      </c>
      <c r="H17" s="22">
        <v>1.6655</v>
      </c>
      <c r="I17" s="23">
        <f t="shared" si="2"/>
        <v>4.8999999999987942</v>
      </c>
      <c r="J17" s="24">
        <v>1.6645000000000001</v>
      </c>
      <c r="K17" s="25">
        <f t="shared" si="3"/>
        <v>5.1000000000001044</v>
      </c>
      <c r="L17" s="26">
        <v>1.6655</v>
      </c>
      <c r="M17" s="23">
        <f t="shared" si="4"/>
        <v>4.8999999999987942</v>
      </c>
      <c r="N17" s="24">
        <v>1.6645000000000001</v>
      </c>
      <c r="O17" s="27">
        <f t="shared" si="5"/>
        <v>5.1000000000001044</v>
      </c>
      <c r="P17" s="26">
        <v>1.6655</v>
      </c>
      <c r="Q17" s="23">
        <f t="shared" si="6"/>
        <v>4.8999999999987942</v>
      </c>
      <c r="R17" s="24">
        <v>1.6645000000000001</v>
      </c>
      <c r="S17" s="28">
        <f t="shared" si="7"/>
        <v>5.1000000000001044</v>
      </c>
      <c r="T17" s="29">
        <v>1.6655</v>
      </c>
      <c r="U17" s="23">
        <f t="shared" si="8"/>
        <v>4.8999999999987942</v>
      </c>
      <c r="V17" s="24">
        <v>1.6645000000000001</v>
      </c>
      <c r="W17" s="30">
        <f t="shared" si="9"/>
        <v>5.1000000000001044</v>
      </c>
      <c r="X17" s="29">
        <v>1.6655</v>
      </c>
      <c r="Y17" s="23">
        <f t="shared" si="10"/>
        <v>4.8999999999987942</v>
      </c>
      <c r="Z17" s="24">
        <v>1.6645000000000001</v>
      </c>
      <c r="AA17" s="30">
        <f t="shared" si="11"/>
        <v>5.1000000000001044</v>
      </c>
    </row>
    <row r="18" spans="1:27" s="9" customFormat="1" ht="24" customHeight="1">
      <c r="A18" s="3">
        <v>16</v>
      </c>
      <c r="B18" s="4" t="s">
        <v>28</v>
      </c>
      <c r="C18" s="5">
        <f>[1]!GBPNZD</f>
        <v>1.89435</v>
      </c>
      <c r="D18" s="12">
        <v>1.895</v>
      </c>
      <c r="E18" s="6">
        <f t="shared" si="0"/>
        <v>6.5000000000003944</v>
      </c>
      <c r="F18" s="7">
        <v>1.8939999999999999</v>
      </c>
      <c r="G18" s="13">
        <f t="shared" si="1"/>
        <v>3.5000000000007248</v>
      </c>
      <c r="H18" s="12">
        <v>1.895</v>
      </c>
      <c r="I18" s="6">
        <f t="shared" si="2"/>
        <v>6.5000000000003944</v>
      </c>
      <c r="J18" s="7">
        <v>1.8939999999999999</v>
      </c>
      <c r="K18" s="13">
        <f t="shared" si="3"/>
        <v>3.5000000000007248</v>
      </c>
      <c r="L18" s="14">
        <v>1.895</v>
      </c>
      <c r="M18" s="6">
        <f t="shared" si="4"/>
        <v>6.5000000000003944</v>
      </c>
      <c r="N18" s="7">
        <v>1.8939999999999999</v>
      </c>
      <c r="O18" s="15">
        <f t="shared" si="5"/>
        <v>3.5000000000007248</v>
      </c>
      <c r="P18" s="14">
        <v>1.895</v>
      </c>
      <c r="Q18" s="6">
        <f t="shared" si="6"/>
        <v>6.5000000000003944</v>
      </c>
      <c r="R18" s="7">
        <v>1.8939999999999999</v>
      </c>
      <c r="S18" s="16">
        <f t="shared" si="7"/>
        <v>3.5000000000007248</v>
      </c>
      <c r="T18" s="17">
        <v>1.895</v>
      </c>
      <c r="U18" s="6">
        <f t="shared" si="8"/>
        <v>6.5000000000003944</v>
      </c>
      <c r="V18" s="7">
        <v>1.8939999999999999</v>
      </c>
      <c r="W18" s="18">
        <f t="shared" si="9"/>
        <v>3.5000000000007248</v>
      </c>
      <c r="X18" s="17">
        <v>1.895</v>
      </c>
      <c r="Y18" s="6">
        <f t="shared" si="10"/>
        <v>6.5000000000003944</v>
      </c>
      <c r="Z18" s="7">
        <v>1.8939999999999999</v>
      </c>
      <c r="AA18" s="18">
        <f t="shared" si="11"/>
        <v>3.5000000000007248</v>
      </c>
    </row>
    <row r="19" spans="1:27" s="9" customFormat="1" ht="21" customHeight="1"/>
    <row r="20" spans="1:27" s="9" customFormat="1"/>
    <row r="21" spans="1:27" s="9" customFormat="1"/>
    <row r="22" spans="1:27" s="9" customFormat="1"/>
    <row r="23" spans="1:27" s="9" customFormat="1"/>
    <row r="24" spans="1:27" s="9" customFormat="1"/>
    <row r="25" spans="1:27" s="9" customFormat="1"/>
    <row r="26" spans="1:27" s="9" customFormat="1"/>
    <row r="27" spans="1:27" s="9" customFormat="1"/>
    <row r="28" spans="1:27" s="9" customFormat="1"/>
    <row r="29" spans="1:27" s="9" customFormat="1"/>
    <row r="30" spans="1:27" s="9" customFormat="1"/>
    <row r="31" spans="1:27" s="9" customFormat="1"/>
    <row r="32" spans="1:27" s="9" customFormat="1"/>
    <row r="33" s="9" customFormat="1"/>
    <row r="34" s="9" customFormat="1"/>
    <row r="35" s="9" customFormat="1"/>
    <row r="36" s="9" customFormat="1"/>
    <row r="37" s="9" customFormat="1"/>
    <row r="38" s="9" customFormat="1"/>
    <row r="39" s="9" customFormat="1"/>
    <row r="40" s="9" customFormat="1"/>
    <row r="41" s="9" customFormat="1"/>
    <row r="42" s="9" customFormat="1"/>
    <row r="43" s="9" customFormat="1"/>
    <row r="44" s="9" customFormat="1"/>
    <row r="45" s="9" customFormat="1"/>
    <row r="46" s="9" customFormat="1"/>
    <row r="47" s="9" customFormat="1"/>
    <row r="48" s="9" customFormat="1"/>
    <row r="49" s="9" customFormat="1"/>
    <row r="50" s="9" customFormat="1"/>
    <row r="51" s="9" customFormat="1"/>
    <row r="52" s="9" customFormat="1"/>
    <row r="53" s="9" customFormat="1"/>
    <row r="54" s="9" customFormat="1"/>
    <row r="55" s="9" customFormat="1"/>
    <row r="56" s="9" customFormat="1"/>
    <row r="57" s="9" customFormat="1"/>
    <row r="58" s="9" customFormat="1"/>
    <row r="59" s="9" customFormat="1"/>
    <row r="60" s="9" customFormat="1"/>
    <row r="61" s="9" customFormat="1"/>
    <row r="62" s="9" customFormat="1"/>
    <row r="63" s="9" customFormat="1"/>
    <row r="64" s="9" customFormat="1"/>
    <row r="65" s="9" customFormat="1"/>
    <row r="66" s="9" customFormat="1"/>
    <row r="67" s="9" customFormat="1"/>
    <row r="68" s="9" customFormat="1"/>
    <row r="69" s="9" customFormat="1"/>
    <row r="70" s="9" customFormat="1"/>
    <row r="71" s="9" customFormat="1"/>
    <row r="72" s="9" customFormat="1"/>
    <row r="73" s="9" customFormat="1"/>
    <row r="74" s="9" customFormat="1"/>
    <row r="75" s="9" customFormat="1"/>
    <row r="76" s="9" customFormat="1"/>
    <row r="77" s="9" customFormat="1"/>
    <row r="78" s="9" customFormat="1"/>
    <row r="79" s="9" customFormat="1"/>
    <row r="80" s="9" customFormat="1"/>
    <row r="81" spans="1:3" s="9" customFormat="1"/>
    <row r="82" spans="1:3" s="9" customFormat="1"/>
    <row r="83" spans="1:3">
      <c r="A83" s="10"/>
      <c r="B83" s="10"/>
      <c r="C83" s="10"/>
    </row>
    <row r="84" spans="1:3">
      <c r="A84" s="11"/>
      <c r="B84" s="11"/>
      <c r="C84" s="11"/>
    </row>
  </sheetData>
  <mergeCells count="7">
    <mergeCell ref="X1:AA1"/>
    <mergeCell ref="A1:C1"/>
    <mergeCell ref="D1:G1"/>
    <mergeCell ref="H1:K1"/>
    <mergeCell ref="L1:O1"/>
    <mergeCell ref="P1:S1"/>
    <mergeCell ref="T1:W1"/>
  </mergeCells>
  <conditionalFormatting sqref="I3">
    <cfRule type="cellIs" dxfId="143" priority="24" operator="between">
      <formula>1</formula>
      <formula>10</formula>
    </cfRule>
  </conditionalFormatting>
  <conditionalFormatting sqref="K3">
    <cfRule type="cellIs" dxfId="142" priority="23" operator="between">
      <formula>1</formula>
      <formula>10</formula>
    </cfRule>
  </conditionalFormatting>
  <conditionalFormatting sqref="I4:I18">
    <cfRule type="cellIs" dxfId="141" priority="22" operator="between">
      <formula>1</formula>
      <formula>10</formula>
    </cfRule>
  </conditionalFormatting>
  <conditionalFormatting sqref="K4:K18">
    <cfRule type="cellIs" dxfId="140" priority="21" operator="between">
      <formula>1</formula>
      <formula>10</formula>
    </cfRule>
  </conditionalFormatting>
  <conditionalFormatting sqref="M3">
    <cfRule type="cellIs" dxfId="139" priority="20" operator="between">
      <formula>1</formula>
      <formula>10</formula>
    </cfRule>
  </conditionalFormatting>
  <conditionalFormatting sqref="O3">
    <cfRule type="cellIs" dxfId="138" priority="19" operator="between">
      <formula>1</formula>
      <formula>10</formula>
    </cfRule>
  </conditionalFormatting>
  <conditionalFormatting sqref="M4:M18">
    <cfRule type="cellIs" dxfId="137" priority="18" operator="between">
      <formula>1</formula>
      <formula>10</formula>
    </cfRule>
  </conditionalFormatting>
  <conditionalFormatting sqref="O4:O18">
    <cfRule type="cellIs" dxfId="136" priority="17" operator="between">
      <formula>1</formula>
      <formula>10</formula>
    </cfRule>
  </conditionalFormatting>
  <conditionalFormatting sqref="Q3">
    <cfRule type="cellIs" dxfId="135" priority="16" operator="between">
      <formula>1</formula>
      <formula>10</formula>
    </cfRule>
  </conditionalFormatting>
  <conditionalFormatting sqref="S3">
    <cfRule type="cellIs" dxfId="134" priority="15" operator="between">
      <formula>1</formula>
      <formula>10</formula>
    </cfRule>
  </conditionalFormatting>
  <conditionalFormatting sqref="Q4:Q18">
    <cfRule type="cellIs" dxfId="133" priority="14" operator="between">
      <formula>1</formula>
      <formula>10</formula>
    </cfRule>
  </conditionalFormatting>
  <conditionalFormatting sqref="S4:S18">
    <cfRule type="cellIs" dxfId="132" priority="13" operator="between">
      <formula>1</formula>
      <formula>10</formula>
    </cfRule>
  </conditionalFormatting>
  <conditionalFormatting sqref="U3">
    <cfRule type="cellIs" dxfId="131" priority="12" operator="between">
      <formula>1</formula>
      <formula>10</formula>
    </cfRule>
  </conditionalFormatting>
  <conditionalFormatting sqref="W3">
    <cfRule type="cellIs" dxfId="130" priority="11" operator="between">
      <formula>1</formula>
      <formula>10</formula>
    </cfRule>
  </conditionalFormatting>
  <conditionalFormatting sqref="U4:U18">
    <cfRule type="cellIs" dxfId="129" priority="10" operator="between">
      <formula>1</formula>
      <formula>10</formula>
    </cfRule>
  </conditionalFormatting>
  <conditionalFormatting sqref="W4:W18">
    <cfRule type="cellIs" dxfId="128" priority="9" operator="between">
      <formula>1</formula>
      <formula>10</formula>
    </cfRule>
  </conditionalFormatting>
  <conditionalFormatting sqref="E3">
    <cfRule type="cellIs" dxfId="127" priority="8" operator="between">
      <formula>1</formula>
      <formula>10</formula>
    </cfRule>
  </conditionalFormatting>
  <conditionalFormatting sqref="G3">
    <cfRule type="cellIs" dxfId="126" priority="7" operator="between">
      <formula>1</formula>
      <formula>10</formula>
    </cfRule>
  </conditionalFormatting>
  <conditionalFormatting sqref="E4:E18">
    <cfRule type="cellIs" dxfId="125" priority="6" operator="between">
      <formula>1</formula>
      <formula>10</formula>
    </cfRule>
  </conditionalFormatting>
  <conditionalFormatting sqref="G4:G18">
    <cfRule type="cellIs" dxfId="124" priority="5" operator="between">
      <formula>1</formula>
      <formula>10</formula>
    </cfRule>
  </conditionalFormatting>
  <conditionalFormatting sqref="Y3">
    <cfRule type="cellIs" dxfId="123" priority="4" operator="between">
      <formula>1</formula>
      <formula>10</formula>
    </cfRule>
  </conditionalFormatting>
  <conditionalFormatting sqref="AA3">
    <cfRule type="cellIs" dxfId="122" priority="3" operator="between">
      <formula>1</formula>
      <formula>10</formula>
    </cfRule>
  </conditionalFormatting>
  <conditionalFormatting sqref="Y4:Y18">
    <cfRule type="cellIs" dxfId="121" priority="2" operator="between">
      <formula>1</formula>
      <formula>10</formula>
    </cfRule>
  </conditionalFormatting>
  <conditionalFormatting sqref="AA4:AA18">
    <cfRule type="cellIs" dxfId="120" priority="1" operator="between">
      <formula>1</formula>
      <formula>10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4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G3" sqref="G3"/>
    </sheetView>
  </sheetViews>
  <sheetFormatPr defaultRowHeight="12.75"/>
  <cols>
    <col min="1" max="1" width="4.7109375" style="1" customWidth="1"/>
    <col min="2" max="2" width="11.28515625" style="1" customWidth="1"/>
    <col min="3" max="3" width="11.42578125" style="1" customWidth="1"/>
    <col min="4" max="4" width="10.85546875" style="1" customWidth="1"/>
    <col min="5" max="5" width="6.28515625" style="1" customWidth="1"/>
    <col min="6" max="6" width="10.140625" style="1" customWidth="1"/>
    <col min="7" max="7" width="5.7109375" style="1" customWidth="1"/>
    <col min="8" max="8" width="9.140625" style="1"/>
    <col min="9" max="9" width="5.7109375" style="1" customWidth="1"/>
    <col min="10" max="10" width="9.140625" style="1"/>
    <col min="11" max="11" width="5.7109375" style="1" customWidth="1"/>
    <col min="12" max="12" width="9.140625" style="1"/>
    <col min="13" max="13" width="5.7109375" style="1" customWidth="1"/>
    <col min="14" max="14" width="9.140625" style="1"/>
    <col min="15" max="15" width="5.7109375" style="1" customWidth="1"/>
    <col min="16" max="16" width="9.140625" style="1"/>
    <col min="17" max="17" width="5.7109375" style="1" customWidth="1"/>
    <col min="18" max="18" width="9.140625" style="1"/>
    <col min="19" max="19" width="5.7109375" style="1" customWidth="1"/>
    <col min="20" max="20" width="9.140625" style="1"/>
    <col min="21" max="21" width="5.7109375" style="1" customWidth="1"/>
    <col min="22" max="22" width="9.140625" style="1"/>
    <col min="23" max="23" width="5.7109375" style="1" customWidth="1"/>
    <col min="24" max="16384" width="9.140625" style="1"/>
  </cols>
  <sheetData>
    <row r="1" spans="1:27" ht="28.5" thickBot="1">
      <c r="A1" s="62" t="s">
        <v>33</v>
      </c>
      <c r="B1" s="63"/>
      <c r="C1" s="63"/>
      <c r="D1" s="64" t="s">
        <v>16</v>
      </c>
      <c r="E1" s="65"/>
      <c r="F1" s="65"/>
      <c r="G1" s="65"/>
      <c r="H1" s="67" t="s">
        <v>8</v>
      </c>
      <c r="I1" s="58"/>
      <c r="J1" s="58"/>
      <c r="K1" s="58"/>
      <c r="L1" s="60" t="s">
        <v>9</v>
      </c>
      <c r="M1" s="58"/>
      <c r="N1" s="58"/>
      <c r="O1" s="66"/>
      <c r="P1" s="60" t="s">
        <v>10</v>
      </c>
      <c r="Q1" s="58"/>
      <c r="R1" s="58"/>
      <c r="S1" s="61"/>
      <c r="T1" s="57" t="s">
        <v>11</v>
      </c>
      <c r="U1" s="58"/>
      <c r="V1" s="58"/>
      <c r="W1" s="59"/>
      <c r="X1" s="57" t="s">
        <v>13</v>
      </c>
      <c r="Y1" s="58"/>
      <c r="Z1" s="58"/>
      <c r="AA1" s="59"/>
    </row>
    <row r="2" spans="1:27" s="2" customFormat="1" ht="40.5" customHeight="1" thickBot="1">
      <c r="A2" s="36" t="s">
        <v>7</v>
      </c>
      <c r="B2" s="37" t="s">
        <v>0</v>
      </c>
      <c r="C2" s="38" t="s">
        <v>12</v>
      </c>
      <c r="D2" s="39" t="s">
        <v>17</v>
      </c>
      <c r="E2" s="40" t="s">
        <v>15</v>
      </c>
      <c r="F2" s="40" t="s">
        <v>18</v>
      </c>
      <c r="G2" s="41" t="s">
        <v>14</v>
      </c>
      <c r="H2" s="39" t="s">
        <v>17</v>
      </c>
      <c r="I2" s="40" t="s">
        <v>15</v>
      </c>
      <c r="J2" s="40" t="s">
        <v>18</v>
      </c>
      <c r="K2" s="41" t="s">
        <v>14</v>
      </c>
      <c r="L2" s="42" t="s">
        <v>17</v>
      </c>
      <c r="M2" s="40" t="s">
        <v>15</v>
      </c>
      <c r="N2" s="40" t="s">
        <v>18</v>
      </c>
      <c r="O2" s="43" t="s">
        <v>14</v>
      </c>
      <c r="P2" s="42" t="s">
        <v>17</v>
      </c>
      <c r="Q2" s="40" t="s">
        <v>15</v>
      </c>
      <c r="R2" s="40" t="s">
        <v>18</v>
      </c>
      <c r="S2" s="44" t="s">
        <v>14</v>
      </c>
      <c r="T2" s="45" t="s">
        <v>17</v>
      </c>
      <c r="U2" s="40" t="s">
        <v>15</v>
      </c>
      <c r="V2" s="40" t="s">
        <v>18</v>
      </c>
      <c r="W2" s="46" t="s">
        <v>14</v>
      </c>
      <c r="X2" s="45" t="s">
        <v>17</v>
      </c>
      <c r="Y2" s="40" t="s">
        <v>15</v>
      </c>
      <c r="Z2" s="40" t="s">
        <v>18</v>
      </c>
      <c r="AA2" s="46" t="s">
        <v>14</v>
      </c>
    </row>
    <row r="3" spans="1:27" s="8" customFormat="1" ht="24" customHeight="1">
      <c r="A3" s="19">
        <v>1</v>
      </c>
      <c r="B3" s="20" t="s">
        <v>3</v>
      </c>
      <c r="C3" s="21">
        <f>[1]!AUDUSD</f>
        <v>0.78151000000000004</v>
      </c>
      <c r="D3" s="22">
        <v>0.78359999999999996</v>
      </c>
      <c r="E3" s="23">
        <f>(D3-$C$3:$C$18)*10000</f>
        <v>20.899999999999253</v>
      </c>
      <c r="F3" s="24">
        <v>0.77780000000000005</v>
      </c>
      <c r="G3" s="25">
        <f>($C$3:$C$18-F3)*10000</f>
        <v>37.099999999999909</v>
      </c>
      <c r="H3" s="22">
        <v>0.78200000000000003</v>
      </c>
      <c r="I3" s="23">
        <f>(H3-$C$3:$C$18)*10000</f>
        <v>4.8999999999999044</v>
      </c>
      <c r="J3" s="24">
        <v>0.78100000000000003</v>
      </c>
      <c r="K3" s="25">
        <f>($C$3:$C$18-J3)*10000</f>
        <v>5.1000000000001044</v>
      </c>
      <c r="L3" s="26">
        <v>0.78200000000000003</v>
      </c>
      <c r="M3" s="23">
        <f>(L3-$C$3:$C$18)*10000</f>
        <v>4.8999999999999044</v>
      </c>
      <c r="N3" s="24">
        <v>0.78100000000000003</v>
      </c>
      <c r="O3" s="27">
        <f>($C$3:$C$18-N3)*10000</f>
        <v>5.1000000000001044</v>
      </c>
      <c r="P3" s="26">
        <v>0.78200000000000003</v>
      </c>
      <c r="Q3" s="23">
        <f>(P3-$C$3:$C$18)*10000</f>
        <v>4.8999999999999044</v>
      </c>
      <c r="R3" s="24">
        <v>0.78100000000000003</v>
      </c>
      <c r="S3" s="28">
        <f>($C$3:$C$18-R3)*10000</f>
        <v>5.1000000000001044</v>
      </c>
      <c r="T3" s="29">
        <v>0.78200000000000003</v>
      </c>
      <c r="U3" s="23">
        <f>(T3-$C$3:$C$18)*10000</f>
        <v>4.8999999999999044</v>
      </c>
      <c r="V3" s="24">
        <v>0.78100000000000003</v>
      </c>
      <c r="W3" s="30">
        <f>($C$3:$C$18-V3)*10000</f>
        <v>5.1000000000001044</v>
      </c>
      <c r="X3" s="29">
        <v>0.78200000000000003</v>
      </c>
      <c r="Y3" s="23">
        <f>(X3-$C$3:$C$18)*10000</f>
        <v>4.8999999999999044</v>
      </c>
      <c r="Z3" s="24">
        <v>0.78100000000000003</v>
      </c>
      <c r="AA3" s="30">
        <f>($C$3:$C$18-Z3)*10000</f>
        <v>5.1000000000001044</v>
      </c>
    </row>
    <row r="4" spans="1:27" s="8" customFormat="1" ht="24" customHeight="1">
      <c r="A4" s="19">
        <v>2</v>
      </c>
      <c r="B4" s="20" t="s">
        <v>2</v>
      </c>
      <c r="C4" s="21">
        <f>[1]!EURUSD</f>
        <v>1.1778999999999999</v>
      </c>
      <c r="D4" s="22">
        <v>1.1785000000000001</v>
      </c>
      <c r="E4" s="23">
        <f>(D4-$C$3:$C$18)*10000</f>
        <v>6.0000000000015596</v>
      </c>
      <c r="F4" s="24">
        <v>1.1775</v>
      </c>
      <c r="G4" s="25">
        <f>($C$3:$C$18-F4)*10000</f>
        <v>3.9999999999995595</v>
      </c>
      <c r="H4" s="22">
        <v>1.1785000000000001</v>
      </c>
      <c r="I4" s="23">
        <f>(H4-$C$3:$C$18)*10000</f>
        <v>6.0000000000015596</v>
      </c>
      <c r="J4" s="24">
        <v>1.1775</v>
      </c>
      <c r="K4" s="25">
        <f>($C$3:$C$18-J4)*10000</f>
        <v>3.9999999999995595</v>
      </c>
      <c r="L4" s="26">
        <v>1.1785000000000001</v>
      </c>
      <c r="M4" s="23">
        <f>(L4-$C$3:$C$18)*10000</f>
        <v>6.0000000000015596</v>
      </c>
      <c r="N4" s="24">
        <v>1.1775</v>
      </c>
      <c r="O4" s="27">
        <f>($C$3:$C$18-N4)*10000</f>
        <v>3.9999999999995595</v>
      </c>
      <c r="P4" s="26">
        <v>1.1785000000000001</v>
      </c>
      <c r="Q4" s="23">
        <f>(P4-$C$3:$C$18)*10000</f>
        <v>6.0000000000015596</v>
      </c>
      <c r="R4" s="24">
        <v>1.1775</v>
      </c>
      <c r="S4" s="28">
        <f>($C$3:$C$18-R4)*10000</f>
        <v>3.9999999999995595</v>
      </c>
      <c r="T4" s="29">
        <v>1.1785000000000001</v>
      </c>
      <c r="U4" s="23">
        <f>(T4-$C$3:$C$18)*10000</f>
        <v>6.0000000000015596</v>
      </c>
      <c r="V4" s="24">
        <v>1.1775</v>
      </c>
      <c r="W4" s="30">
        <f>($C$3:$C$18-V4)*10000</f>
        <v>3.9999999999995595</v>
      </c>
      <c r="X4" s="29">
        <v>1.1785000000000001</v>
      </c>
      <c r="Y4" s="23">
        <f>(X4-$C$3:$C$18)*10000</f>
        <v>6.0000000000015596</v>
      </c>
      <c r="Z4" s="24">
        <v>1.1775</v>
      </c>
      <c r="AA4" s="30">
        <f>($C$3:$C$18-Z4)*10000</f>
        <v>3.9999999999995595</v>
      </c>
    </row>
    <row r="5" spans="1:27" s="8" customFormat="1" ht="24" customHeight="1">
      <c r="A5" s="19">
        <v>3</v>
      </c>
      <c r="B5" s="20" t="s">
        <v>1</v>
      </c>
      <c r="C5" s="21">
        <f>[1]!GBPUSD</f>
        <v>1.31873</v>
      </c>
      <c r="D5" s="22">
        <v>1.3191999999999999</v>
      </c>
      <c r="E5" s="23">
        <f>(D5-$C$3:$C$18)*10000</f>
        <v>4.6999999999997044</v>
      </c>
      <c r="F5" s="24">
        <v>1.3182</v>
      </c>
      <c r="G5" s="25">
        <f>($C$3:$C$18-F5)*10000</f>
        <v>5.2999999999991942</v>
      </c>
      <c r="H5" s="22">
        <v>1.3191999999999999</v>
      </c>
      <c r="I5" s="23">
        <f>(H5-$C$3:$C$18)*10000</f>
        <v>4.6999999999997044</v>
      </c>
      <c r="J5" s="24">
        <v>1.3182</v>
      </c>
      <c r="K5" s="25">
        <f>($C$3:$C$18-J5)*10000</f>
        <v>5.2999999999991942</v>
      </c>
      <c r="L5" s="26">
        <v>1.3191999999999999</v>
      </c>
      <c r="M5" s="23">
        <f>(L5-$C$3:$C$18)*10000</f>
        <v>4.6999999999997044</v>
      </c>
      <c r="N5" s="24">
        <v>1.3182</v>
      </c>
      <c r="O5" s="27">
        <f>($C$3:$C$18-N5)*10000</f>
        <v>5.2999999999991942</v>
      </c>
      <c r="P5" s="26">
        <v>1.3191999999999999</v>
      </c>
      <c r="Q5" s="23">
        <f>(P5-$C$3:$C$18)*10000</f>
        <v>4.6999999999997044</v>
      </c>
      <c r="R5" s="24">
        <v>1.3182</v>
      </c>
      <c r="S5" s="28">
        <f>($C$3:$C$18-R5)*10000</f>
        <v>5.2999999999991942</v>
      </c>
      <c r="T5" s="29">
        <v>1.3191999999999999</v>
      </c>
      <c r="U5" s="23">
        <f>(T5-$C$3:$C$18)*10000</f>
        <v>4.6999999999997044</v>
      </c>
      <c r="V5" s="24">
        <v>1.3182</v>
      </c>
      <c r="W5" s="30">
        <f>($C$3:$C$18-V5)*10000</f>
        <v>5.2999999999991942</v>
      </c>
      <c r="X5" s="29">
        <v>1.3191999999999999</v>
      </c>
      <c r="Y5" s="23">
        <f>(X5-$C$3:$C$18)*10000</f>
        <v>4.6999999999997044</v>
      </c>
      <c r="Z5" s="24">
        <v>1.3182</v>
      </c>
      <c r="AA5" s="30">
        <f>($C$3:$C$18-Z5)*10000</f>
        <v>5.2999999999991942</v>
      </c>
    </row>
    <row r="6" spans="1:27" s="8" customFormat="1" ht="24" customHeight="1">
      <c r="A6" s="19">
        <v>4</v>
      </c>
      <c r="B6" s="20" t="s">
        <v>4</v>
      </c>
      <c r="C6" s="21">
        <f>[1]!NZDUSD</f>
        <v>0.69628999999999996</v>
      </c>
      <c r="D6" s="22">
        <v>0.69699999999999995</v>
      </c>
      <c r="E6" s="23">
        <f>(D6-$C$3:$C$18)*10000</f>
        <v>7.0999999999998842</v>
      </c>
      <c r="F6" s="24">
        <v>0.69599999999999995</v>
      </c>
      <c r="G6" s="25">
        <f>($C$3:$C$18-F6)*10000</f>
        <v>2.9000000000001247</v>
      </c>
      <c r="H6" s="22">
        <v>0.69699999999999995</v>
      </c>
      <c r="I6" s="23">
        <f>(H6-$C$3:$C$18)*10000</f>
        <v>7.0999999999998842</v>
      </c>
      <c r="J6" s="24">
        <v>0.69599999999999995</v>
      </c>
      <c r="K6" s="25">
        <f>($C$3:$C$18-J6)*10000</f>
        <v>2.9000000000001247</v>
      </c>
      <c r="L6" s="26">
        <v>0.69699999999999995</v>
      </c>
      <c r="M6" s="23">
        <f>(L6-$C$3:$C$18)*10000</f>
        <v>7.0999999999998842</v>
      </c>
      <c r="N6" s="24">
        <v>0.69599999999999995</v>
      </c>
      <c r="O6" s="27">
        <f>($C$3:$C$18-N6)*10000</f>
        <v>2.9000000000001247</v>
      </c>
      <c r="P6" s="26">
        <v>0.69699999999999995</v>
      </c>
      <c r="Q6" s="23">
        <f>(P6-$C$3:$C$18)*10000</f>
        <v>7.0999999999998842</v>
      </c>
      <c r="R6" s="24">
        <v>0.69599999999999995</v>
      </c>
      <c r="S6" s="28">
        <f>($C$3:$C$18-R6)*10000</f>
        <v>2.9000000000001247</v>
      </c>
      <c r="T6" s="29">
        <v>0.69699999999999995</v>
      </c>
      <c r="U6" s="23">
        <f>(T6-$C$3:$C$18)*10000</f>
        <v>7.0999999999998842</v>
      </c>
      <c r="V6" s="24">
        <v>0.69599999999999995</v>
      </c>
      <c r="W6" s="30">
        <f>($C$3:$C$18-V6)*10000</f>
        <v>2.9000000000001247</v>
      </c>
      <c r="X6" s="29">
        <v>0.69699999999999995</v>
      </c>
      <c r="Y6" s="23">
        <f>(X6-$C$3:$C$18)*10000</f>
        <v>7.0999999999998842</v>
      </c>
      <c r="Z6" s="24">
        <v>0.69599999999999995</v>
      </c>
      <c r="AA6" s="30">
        <f>($C$3:$C$18-Z6)*10000</f>
        <v>2.9000000000001247</v>
      </c>
    </row>
    <row r="7" spans="1:27" s="8" customFormat="1" ht="24" customHeight="1">
      <c r="A7" s="19">
        <v>5</v>
      </c>
      <c r="B7" s="20" t="s">
        <v>5</v>
      </c>
      <c r="C7" s="21">
        <f>[1]!USDCAD</f>
        <v>1.2624899999999999</v>
      </c>
      <c r="D7" s="22">
        <v>1.2629999999999999</v>
      </c>
      <c r="E7" s="23">
        <f>(D7-$C$3:$C$18)*10000</f>
        <v>5.1000000000001044</v>
      </c>
      <c r="F7" s="24">
        <v>1.262</v>
      </c>
      <c r="G7" s="25">
        <f>($C$3:$C$18-F7)*10000</f>
        <v>4.8999999999987942</v>
      </c>
      <c r="H7" s="22">
        <v>1.2629999999999999</v>
      </c>
      <c r="I7" s="23">
        <f>(H7-$C$3:$C$18)*10000</f>
        <v>5.1000000000001044</v>
      </c>
      <c r="J7" s="24">
        <v>1.262</v>
      </c>
      <c r="K7" s="25">
        <f>($C$3:$C$18-J7)*10000</f>
        <v>4.8999999999987942</v>
      </c>
      <c r="L7" s="26">
        <v>1.2629999999999999</v>
      </c>
      <c r="M7" s="23">
        <f>(L7-$C$3:$C$18)*10000</f>
        <v>5.1000000000001044</v>
      </c>
      <c r="N7" s="24">
        <v>1.262</v>
      </c>
      <c r="O7" s="27">
        <f>($C$3:$C$18-N7)*10000</f>
        <v>4.8999999999987942</v>
      </c>
      <c r="P7" s="26">
        <v>1.2629999999999999</v>
      </c>
      <c r="Q7" s="23">
        <f>(P7-$C$3:$C$18)*10000</f>
        <v>5.1000000000001044</v>
      </c>
      <c r="R7" s="24">
        <v>1.262</v>
      </c>
      <c r="S7" s="28">
        <f>($C$3:$C$18-R7)*10000</f>
        <v>4.8999999999987942</v>
      </c>
      <c r="T7" s="29">
        <v>1.2629999999999999</v>
      </c>
      <c r="U7" s="23">
        <f>(T7-$C$3:$C$18)*10000</f>
        <v>5.1000000000001044</v>
      </c>
      <c r="V7" s="24">
        <v>1.262</v>
      </c>
      <c r="W7" s="30">
        <f>($C$3:$C$18-V7)*10000</f>
        <v>4.8999999999987942</v>
      </c>
      <c r="X7" s="29">
        <v>1.2629999999999999</v>
      </c>
      <c r="Y7" s="23">
        <f>(X7-$C$3:$C$18)*10000</f>
        <v>5.1000000000001044</v>
      </c>
      <c r="Z7" s="24">
        <v>1.262</v>
      </c>
      <c r="AA7" s="30">
        <f>($C$3:$C$18-Z7)*10000</f>
        <v>4.8999999999987942</v>
      </c>
    </row>
    <row r="8" spans="1:27" s="8" customFormat="1" ht="24" customHeight="1">
      <c r="A8" s="19">
        <v>6</v>
      </c>
      <c r="B8" s="20" t="s">
        <v>6</v>
      </c>
      <c r="C8" s="31">
        <f>[1]!USDJPY</f>
        <v>113.49299999999999</v>
      </c>
      <c r="D8" s="32">
        <v>113.52</v>
      </c>
      <c r="E8" s="23">
        <f>(D8-$C$3:$C$18)*100</f>
        <v>2.7000000000001023</v>
      </c>
      <c r="F8" s="33">
        <v>113.44</v>
      </c>
      <c r="G8" s="25">
        <f>($C$3:$C$18-F8)*100</f>
        <v>5.2999999999997272</v>
      </c>
      <c r="H8" s="32">
        <v>113.52</v>
      </c>
      <c r="I8" s="23">
        <f>(H8-$C$3:$C$18)*100</f>
        <v>2.7000000000001023</v>
      </c>
      <c r="J8" s="33">
        <v>113.44</v>
      </c>
      <c r="K8" s="25">
        <f>($C$3:$C$18-J8)*100</f>
        <v>5.2999999999997272</v>
      </c>
      <c r="L8" s="34">
        <v>113.52</v>
      </c>
      <c r="M8" s="23">
        <f>(L8-$C$3:$C$18)*100</f>
        <v>2.7000000000001023</v>
      </c>
      <c r="N8" s="33">
        <v>113.44</v>
      </c>
      <c r="O8" s="27">
        <f>($C$3:$C$18-N8)*100</f>
        <v>5.2999999999997272</v>
      </c>
      <c r="P8" s="34">
        <v>113.52</v>
      </c>
      <c r="Q8" s="23">
        <f>(P8-$C$3:$C$18)*100</f>
        <v>2.7000000000001023</v>
      </c>
      <c r="R8" s="33">
        <v>113.44</v>
      </c>
      <c r="S8" s="28">
        <f>($C$3:$C$18-R8)*100</f>
        <v>5.2999999999997272</v>
      </c>
      <c r="T8" s="35">
        <v>113.52</v>
      </c>
      <c r="U8" s="23">
        <f>(T8-$C$3:$C$18)*100</f>
        <v>2.7000000000001023</v>
      </c>
      <c r="V8" s="33">
        <v>113.44</v>
      </c>
      <c r="W8" s="30">
        <f>($C$3:$C$18-V8)*100</f>
        <v>5.2999999999997272</v>
      </c>
      <c r="X8" s="35">
        <v>113.52</v>
      </c>
      <c r="Y8" s="23">
        <f>(X8-$C$3:$C$18)*100</f>
        <v>2.7000000000001023</v>
      </c>
      <c r="Z8" s="33">
        <v>113.44</v>
      </c>
      <c r="AA8" s="30">
        <f>($C$3:$C$18-Z8)*100</f>
        <v>5.2999999999997272</v>
      </c>
    </row>
    <row r="9" spans="1:27" s="9" customFormat="1" ht="24" customHeight="1">
      <c r="A9" s="19">
        <v>7</v>
      </c>
      <c r="B9" s="20" t="s">
        <v>20</v>
      </c>
      <c r="C9" s="31">
        <f>[1]!AUDJPY</f>
        <v>88.683000000000007</v>
      </c>
      <c r="D9" s="32">
        <v>88.72</v>
      </c>
      <c r="E9" s="23">
        <f>(D9-$C$3:$C$18)*100</f>
        <v>3.6999999999991928</v>
      </c>
      <c r="F9" s="33">
        <v>88.62</v>
      </c>
      <c r="G9" s="25">
        <f>($C$3:$C$18-F9)*100</f>
        <v>6.3000000000002387</v>
      </c>
      <c r="H9" s="32">
        <v>88.72</v>
      </c>
      <c r="I9" s="23">
        <f>(H9-$C$3:$C$18)*100</f>
        <v>3.6999999999991928</v>
      </c>
      <c r="J9" s="33">
        <v>88.62</v>
      </c>
      <c r="K9" s="25">
        <f>($C$3:$C$18-J9)*100</f>
        <v>6.3000000000002387</v>
      </c>
      <c r="L9" s="34">
        <v>88.72</v>
      </c>
      <c r="M9" s="23">
        <f>(L9-$C$3:$C$18)*100</f>
        <v>3.6999999999991928</v>
      </c>
      <c r="N9" s="33">
        <v>88.62</v>
      </c>
      <c r="O9" s="27">
        <f>($C$3:$C$18-N9)*100</f>
        <v>6.3000000000002387</v>
      </c>
      <c r="P9" s="34">
        <v>88.72</v>
      </c>
      <c r="Q9" s="23">
        <f>(P9-$C$3:$C$18)*100</f>
        <v>3.6999999999991928</v>
      </c>
      <c r="R9" s="33">
        <v>88.62</v>
      </c>
      <c r="S9" s="28">
        <f>($C$3:$C$18-R9)*100</f>
        <v>6.3000000000002387</v>
      </c>
      <c r="T9" s="35">
        <v>88.72</v>
      </c>
      <c r="U9" s="23">
        <f>(T9-$C$3:$C$18)*100</f>
        <v>3.6999999999991928</v>
      </c>
      <c r="V9" s="33">
        <v>88.62</v>
      </c>
      <c r="W9" s="30">
        <f>($C$3:$C$18-V9)*100</f>
        <v>6.3000000000002387</v>
      </c>
      <c r="X9" s="35">
        <v>88.72</v>
      </c>
      <c r="Y9" s="23">
        <f>(X9-$C$3:$C$18)*100</f>
        <v>3.6999999999991928</v>
      </c>
      <c r="Z9" s="33">
        <v>88.62</v>
      </c>
      <c r="AA9" s="30">
        <f>($C$3:$C$18-Z9)*100</f>
        <v>6.3000000000002387</v>
      </c>
    </row>
    <row r="10" spans="1:27" s="9" customFormat="1" ht="24" customHeight="1">
      <c r="A10" s="19">
        <v>8</v>
      </c>
      <c r="B10" s="20" t="s">
        <v>21</v>
      </c>
      <c r="C10" s="31">
        <f>[1]!EURJPY</f>
        <v>133.65</v>
      </c>
      <c r="D10" s="32">
        <v>133.69999999999999</v>
      </c>
      <c r="E10" s="23">
        <f>(D10-$C$3:$C$18)*100</f>
        <v>4.9999999999982947</v>
      </c>
      <c r="F10" s="33">
        <v>133.6</v>
      </c>
      <c r="G10" s="25">
        <f>($C$3:$C$18-F10)*100</f>
        <v>5.0000000000011369</v>
      </c>
      <c r="H10" s="32">
        <v>133.69999999999999</v>
      </c>
      <c r="I10" s="23">
        <f>(H10-$C$3:$C$18)*100</f>
        <v>4.9999999999982947</v>
      </c>
      <c r="J10" s="33">
        <v>133.6</v>
      </c>
      <c r="K10" s="25">
        <f>($C$3:$C$18-J10)*100</f>
        <v>5.0000000000011369</v>
      </c>
      <c r="L10" s="34">
        <v>133.69999999999999</v>
      </c>
      <c r="M10" s="23">
        <f>(L10-$C$3:$C$18)*100</f>
        <v>4.9999999999982947</v>
      </c>
      <c r="N10" s="33">
        <v>133.6</v>
      </c>
      <c r="O10" s="27">
        <f>($C$3:$C$18-N10)*100</f>
        <v>5.0000000000011369</v>
      </c>
      <c r="P10" s="34">
        <v>133.69999999999999</v>
      </c>
      <c r="Q10" s="23">
        <f>(P10-$C$3:$C$18)*100</f>
        <v>4.9999999999982947</v>
      </c>
      <c r="R10" s="33">
        <v>133.6</v>
      </c>
      <c r="S10" s="28">
        <f>($C$3:$C$18-R10)*100</f>
        <v>5.0000000000011369</v>
      </c>
      <c r="T10" s="35">
        <v>133.69999999999999</v>
      </c>
      <c r="U10" s="23">
        <f>(T10-$C$3:$C$18)*100</f>
        <v>4.9999999999982947</v>
      </c>
      <c r="V10" s="33">
        <v>133.6</v>
      </c>
      <c r="W10" s="30">
        <f>($C$3:$C$18-V10)*100</f>
        <v>5.0000000000011369</v>
      </c>
      <c r="X10" s="35">
        <v>133.69999999999999</v>
      </c>
      <c r="Y10" s="23">
        <f>(X10-$C$3:$C$18)*100</f>
        <v>4.9999999999982947</v>
      </c>
      <c r="Z10" s="33">
        <v>133.6</v>
      </c>
      <c r="AA10" s="30">
        <f>($C$3:$C$18-Z10)*100</f>
        <v>5.0000000000011369</v>
      </c>
    </row>
    <row r="11" spans="1:27" s="9" customFormat="1" ht="24" customHeight="1">
      <c r="A11" s="19">
        <v>9</v>
      </c>
      <c r="B11" s="20" t="s">
        <v>22</v>
      </c>
      <c r="C11" s="31">
        <f>[1]!GBPJPY</f>
        <v>149.678</v>
      </c>
      <c r="D11" s="32">
        <v>149.72</v>
      </c>
      <c r="E11" s="23">
        <f>(D11-$C$3:$C$18)*100</f>
        <v>4.2000000000001592</v>
      </c>
      <c r="F11" s="33">
        <v>149.62</v>
      </c>
      <c r="G11" s="25">
        <f>($C$3:$C$18-F11)*100</f>
        <v>5.7999999999992724</v>
      </c>
      <c r="H11" s="32">
        <v>149.72</v>
      </c>
      <c r="I11" s="23">
        <f>(H11-$C$3:$C$18)*100</f>
        <v>4.2000000000001592</v>
      </c>
      <c r="J11" s="33">
        <v>149.62</v>
      </c>
      <c r="K11" s="25">
        <f>($C$3:$C$18-J11)*100</f>
        <v>5.7999999999992724</v>
      </c>
      <c r="L11" s="34">
        <v>149.72</v>
      </c>
      <c r="M11" s="23">
        <f>(L11-$C$3:$C$18)*100</f>
        <v>4.2000000000001592</v>
      </c>
      <c r="N11" s="33">
        <v>149.62</v>
      </c>
      <c r="O11" s="27">
        <f>($C$3:$C$18-N11)*100</f>
        <v>5.7999999999992724</v>
      </c>
      <c r="P11" s="34">
        <v>149.72</v>
      </c>
      <c r="Q11" s="23">
        <f>(P11-$C$3:$C$18)*100</f>
        <v>4.2000000000001592</v>
      </c>
      <c r="R11" s="33">
        <v>149.62</v>
      </c>
      <c r="S11" s="28">
        <f>($C$3:$C$18-R11)*100</f>
        <v>5.7999999999992724</v>
      </c>
      <c r="T11" s="35">
        <v>149.72</v>
      </c>
      <c r="U11" s="23">
        <f>(T11-$C$3:$C$18)*100</f>
        <v>4.2000000000001592</v>
      </c>
      <c r="V11" s="33">
        <v>149.62</v>
      </c>
      <c r="W11" s="30">
        <f>($C$3:$C$18-V11)*100</f>
        <v>5.7999999999992724</v>
      </c>
      <c r="X11" s="35">
        <v>149.72</v>
      </c>
      <c r="Y11" s="23">
        <f>(X11-$C$3:$C$18)*100</f>
        <v>4.2000000000001592</v>
      </c>
      <c r="Z11" s="33">
        <v>149.62</v>
      </c>
      <c r="AA11" s="30">
        <f>($C$3:$C$18-Z11)*100</f>
        <v>5.7999999999992724</v>
      </c>
    </row>
    <row r="12" spans="1:27" s="9" customFormat="1" ht="24" customHeight="1">
      <c r="A12" s="19">
        <v>10</v>
      </c>
      <c r="B12" s="20" t="s">
        <v>23</v>
      </c>
      <c r="C12" s="21">
        <f>[1]!EURAUD</f>
        <v>1.50637</v>
      </c>
      <c r="D12" s="22">
        <v>1.5067999999999999</v>
      </c>
      <c r="E12" s="23">
        <f t="shared" ref="E12:E18" si="0">(D12-$C$3:$C$18)*10000</f>
        <v>4.2999999999993044</v>
      </c>
      <c r="F12" s="24">
        <v>1.506</v>
      </c>
      <c r="G12" s="25">
        <f t="shared" ref="G12:G18" si="1">($C$3:$C$18-F12)*10000</f>
        <v>3.6999999999998145</v>
      </c>
      <c r="H12" s="22">
        <v>1.5067999999999999</v>
      </c>
      <c r="I12" s="23">
        <f t="shared" ref="I12:I18" si="2">(H12-$C$3:$C$18)*10000</f>
        <v>4.2999999999993044</v>
      </c>
      <c r="J12" s="24">
        <v>1.506</v>
      </c>
      <c r="K12" s="25">
        <f t="shared" ref="K12:K18" si="3">($C$3:$C$18-J12)*10000</f>
        <v>3.6999999999998145</v>
      </c>
      <c r="L12" s="26">
        <v>1.5067999999999999</v>
      </c>
      <c r="M12" s="23">
        <f t="shared" ref="M12:M18" si="4">(L12-$C$3:$C$18)*10000</f>
        <v>4.2999999999993044</v>
      </c>
      <c r="N12" s="24">
        <v>1.506</v>
      </c>
      <c r="O12" s="27">
        <f t="shared" ref="O12:O18" si="5">($C$3:$C$18-N12)*10000</f>
        <v>3.6999999999998145</v>
      </c>
      <c r="P12" s="26">
        <v>1.5067999999999999</v>
      </c>
      <c r="Q12" s="23">
        <f t="shared" ref="Q12:Q18" si="6">(P12-$C$3:$C$18)*10000</f>
        <v>4.2999999999993044</v>
      </c>
      <c r="R12" s="24">
        <v>1.506</v>
      </c>
      <c r="S12" s="28">
        <f t="shared" ref="S12:S18" si="7">($C$3:$C$18-R12)*10000</f>
        <v>3.6999999999998145</v>
      </c>
      <c r="T12" s="29">
        <v>1.5067999999999999</v>
      </c>
      <c r="U12" s="23">
        <f t="shared" ref="U12:U18" si="8">(T12-$C$3:$C$18)*10000</f>
        <v>4.2999999999993044</v>
      </c>
      <c r="V12" s="24">
        <v>1.506</v>
      </c>
      <c r="W12" s="30">
        <f t="shared" ref="W12:W18" si="9">($C$3:$C$18-V12)*10000</f>
        <v>3.6999999999998145</v>
      </c>
      <c r="X12" s="29">
        <v>1.5067999999999999</v>
      </c>
      <c r="Y12" s="23">
        <f t="shared" ref="Y12:Y18" si="10">(X12-$C$3:$C$18)*10000</f>
        <v>4.2999999999993044</v>
      </c>
      <c r="Z12" s="24">
        <v>1.506</v>
      </c>
      <c r="AA12" s="30">
        <f t="shared" ref="AA12:AA18" si="11">($C$3:$C$18-Z12)*10000</f>
        <v>3.6999999999998145</v>
      </c>
    </row>
    <row r="13" spans="1:27" s="9" customFormat="1" ht="24" customHeight="1">
      <c r="A13" s="19">
        <v>11</v>
      </c>
      <c r="B13" s="20" t="s">
        <v>24</v>
      </c>
      <c r="C13" s="21">
        <f>[1]!EURCAD</f>
        <v>1.4867900000000001</v>
      </c>
      <c r="D13" s="22">
        <v>1.4872000000000001</v>
      </c>
      <c r="E13" s="23">
        <f t="shared" si="0"/>
        <v>4.1000000000002146</v>
      </c>
      <c r="F13" s="24">
        <v>1.4862</v>
      </c>
      <c r="G13" s="25">
        <f t="shared" si="1"/>
        <v>5.9000000000009045</v>
      </c>
      <c r="H13" s="22">
        <v>1.4872000000000001</v>
      </c>
      <c r="I13" s="23">
        <f t="shared" si="2"/>
        <v>4.1000000000002146</v>
      </c>
      <c r="J13" s="24">
        <v>1.4862</v>
      </c>
      <c r="K13" s="25">
        <f t="shared" si="3"/>
        <v>5.9000000000009045</v>
      </c>
      <c r="L13" s="26">
        <v>1.4872000000000001</v>
      </c>
      <c r="M13" s="23">
        <f t="shared" si="4"/>
        <v>4.1000000000002146</v>
      </c>
      <c r="N13" s="24">
        <v>1.4862</v>
      </c>
      <c r="O13" s="27">
        <f t="shared" si="5"/>
        <v>5.9000000000009045</v>
      </c>
      <c r="P13" s="26">
        <v>1.4872000000000001</v>
      </c>
      <c r="Q13" s="23">
        <f t="shared" si="6"/>
        <v>4.1000000000002146</v>
      </c>
      <c r="R13" s="24">
        <v>1.4862</v>
      </c>
      <c r="S13" s="28">
        <f t="shared" si="7"/>
        <v>5.9000000000009045</v>
      </c>
      <c r="T13" s="29">
        <v>1.4872000000000001</v>
      </c>
      <c r="U13" s="23">
        <f t="shared" si="8"/>
        <v>4.1000000000002146</v>
      </c>
      <c r="V13" s="24">
        <v>1.4862</v>
      </c>
      <c r="W13" s="30">
        <f t="shared" si="9"/>
        <v>5.9000000000009045</v>
      </c>
      <c r="X13" s="29">
        <v>1.4872000000000001</v>
      </c>
      <c r="Y13" s="23">
        <f t="shared" si="10"/>
        <v>4.1000000000002146</v>
      </c>
      <c r="Z13" s="24">
        <v>1.4862</v>
      </c>
      <c r="AA13" s="30">
        <f t="shared" si="11"/>
        <v>5.9000000000009045</v>
      </c>
    </row>
    <row r="14" spans="1:27" s="9" customFormat="1" ht="24" customHeight="1">
      <c r="A14" s="19">
        <v>12</v>
      </c>
      <c r="B14" s="20" t="s">
        <v>25</v>
      </c>
      <c r="C14" s="21">
        <f>[1]!EURGBP</f>
        <v>0.89236000000000004</v>
      </c>
      <c r="D14" s="22">
        <v>0.89300000000000002</v>
      </c>
      <c r="E14" s="23">
        <f t="shared" si="0"/>
        <v>6.3999999999997392</v>
      </c>
      <c r="F14" s="24">
        <v>0.89200000000000002</v>
      </c>
      <c r="G14" s="25">
        <f t="shared" si="1"/>
        <v>3.6000000000002697</v>
      </c>
      <c r="H14" s="22">
        <v>0.89300000000000002</v>
      </c>
      <c r="I14" s="23">
        <f t="shared" si="2"/>
        <v>6.3999999999997392</v>
      </c>
      <c r="J14" s="24">
        <v>0.89200000000000002</v>
      </c>
      <c r="K14" s="25">
        <f t="shared" si="3"/>
        <v>3.6000000000002697</v>
      </c>
      <c r="L14" s="26">
        <v>0.89300000000000002</v>
      </c>
      <c r="M14" s="23">
        <f t="shared" si="4"/>
        <v>6.3999999999997392</v>
      </c>
      <c r="N14" s="24">
        <v>0.89200000000000002</v>
      </c>
      <c r="O14" s="27">
        <f t="shared" si="5"/>
        <v>3.6000000000002697</v>
      </c>
      <c r="P14" s="26">
        <v>0.89300000000000002</v>
      </c>
      <c r="Q14" s="23">
        <f t="shared" si="6"/>
        <v>6.3999999999997392</v>
      </c>
      <c r="R14" s="24">
        <v>0.89200000000000002</v>
      </c>
      <c r="S14" s="28">
        <f t="shared" si="7"/>
        <v>3.6000000000002697</v>
      </c>
      <c r="T14" s="29">
        <v>0.89300000000000002</v>
      </c>
      <c r="U14" s="23">
        <f t="shared" si="8"/>
        <v>6.3999999999997392</v>
      </c>
      <c r="V14" s="24">
        <v>0.89200000000000002</v>
      </c>
      <c r="W14" s="30">
        <f t="shared" si="9"/>
        <v>3.6000000000002697</v>
      </c>
      <c r="X14" s="29">
        <v>0.89300000000000002</v>
      </c>
      <c r="Y14" s="23">
        <f t="shared" si="10"/>
        <v>6.3999999999997392</v>
      </c>
      <c r="Z14" s="24">
        <v>0.89200000000000002</v>
      </c>
      <c r="AA14" s="30">
        <f t="shared" si="11"/>
        <v>3.6000000000002697</v>
      </c>
    </row>
    <row r="15" spans="1:27" s="9" customFormat="1" ht="24" customHeight="1">
      <c r="A15" s="19">
        <v>13</v>
      </c>
      <c r="B15" s="20" t="s">
        <v>29</v>
      </c>
      <c r="C15" s="21">
        <f>[1]!EURNZD</f>
        <v>1.6915</v>
      </c>
      <c r="D15" s="22">
        <v>1.6919999999999999</v>
      </c>
      <c r="E15" s="23">
        <f t="shared" si="0"/>
        <v>4.9999999999994493</v>
      </c>
      <c r="F15" s="24">
        <v>1.6910000000000001</v>
      </c>
      <c r="G15" s="25">
        <f t="shared" si="1"/>
        <v>4.9999999999994493</v>
      </c>
      <c r="H15" s="22">
        <v>1.6919999999999999</v>
      </c>
      <c r="I15" s="23">
        <f t="shared" si="2"/>
        <v>4.9999999999994493</v>
      </c>
      <c r="J15" s="24">
        <v>1.6910000000000001</v>
      </c>
      <c r="K15" s="25">
        <f t="shared" si="3"/>
        <v>4.9999999999994493</v>
      </c>
      <c r="L15" s="26">
        <v>1.6919999999999999</v>
      </c>
      <c r="M15" s="23">
        <f t="shared" si="4"/>
        <v>4.9999999999994493</v>
      </c>
      <c r="N15" s="24">
        <v>1.6910000000000001</v>
      </c>
      <c r="O15" s="27">
        <f t="shared" si="5"/>
        <v>4.9999999999994493</v>
      </c>
      <c r="P15" s="26">
        <v>1.6919999999999999</v>
      </c>
      <c r="Q15" s="23">
        <f t="shared" si="6"/>
        <v>4.9999999999994493</v>
      </c>
      <c r="R15" s="24">
        <v>1.6910000000000001</v>
      </c>
      <c r="S15" s="28">
        <f t="shared" si="7"/>
        <v>4.9999999999994493</v>
      </c>
      <c r="T15" s="29">
        <v>1.6919999999999999</v>
      </c>
      <c r="U15" s="23">
        <f t="shared" si="8"/>
        <v>4.9999999999994493</v>
      </c>
      <c r="V15" s="24">
        <v>1.6910000000000001</v>
      </c>
      <c r="W15" s="30">
        <f t="shared" si="9"/>
        <v>4.9999999999994493</v>
      </c>
      <c r="X15" s="29">
        <v>1.6919999999999999</v>
      </c>
      <c r="Y15" s="23">
        <f t="shared" si="10"/>
        <v>4.9999999999994493</v>
      </c>
      <c r="Z15" s="24">
        <v>1.6910000000000001</v>
      </c>
      <c r="AA15" s="30">
        <f t="shared" si="11"/>
        <v>4.9999999999994493</v>
      </c>
    </row>
    <row r="16" spans="1:27" s="9" customFormat="1" ht="24" customHeight="1">
      <c r="A16" s="19">
        <v>14</v>
      </c>
      <c r="B16" s="20" t="s">
        <v>26</v>
      </c>
      <c r="C16" s="21">
        <f>[1]!GBPAUD</f>
        <v>1.68692</v>
      </c>
      <c r="D16" s="22">
        <v>1.6874</v>
      </c>
      <c r="E16" s="23">
        <f t="shared" si="0"/>
        <v>4.8000000000003595</v>
      </c>
      <c r="F16" s="24">
        <v>1.6863999999999999</v>
      </c>
      <c r="G16" s="25">
        <f t="shared" si="1"/>
        <v>5.2000000000007596</v>
      </c>
      <c r="H16" s="22">
        <v>1.6874</v>
      </c>
      <c r="I16" s="23">
        <f t="shared" si="2"/>
        <v>4.8000000000003595</v>
      </c>
      <c r="J16" s="24">
        <v>1.6863999999999999</v>
      </c>
      <c r="K16" s="25">
        <f t="shared" si="3"/>
        <v>5.2000000000007596</v>
      </c>
      <c r="L16" s="26">
        <v>1.6874</v>
      </c>
      <c r="M16" s="23">
        <f t="shared" si="4"/>
        <v>4.8000000000003595</v>
      </c>
      <c r="N16" s="24">
        <v>1.6863999999999999</v>
      </c>
      <c r="O16" s="27">
        <f t="shared" si="5"/>
        <v>5.2000000000007596</v>
      </c>
      <c r="P16" s="26">
        <v>1.6874</v>
      </c>
      <c r="Q16" s="23">
        <f t="shared" si="6"/>
        <v>4.8000000000003595</v>
      </c>
      <c r="R16" s="24">
        <v>1.6863999999999999</v>
      </c>
      <c r="S16" s="28">
        <f t="shared" si="7"/>
        <v>5.2000000000007596</v>
      </c>
      <c r="T16" s="29">
        <v>1.6874</v>
      </c>
      <c r="U16" s="23">
        <f t="shared" si="8"/>
        <v>4.8000000000003595</v>
      </c>
      <c r="V16" s="24">
        <v>1.6863999999999999</v>
      </c>
      <c r="W16" s="30">
        <f t="shared" si="9"/>
        <v>5.2000000000007596</v>
      </c>
      <c r="X16" s="29">
        <v>1.6874</v>
      </c>
      <c r="Y16" s="23">
        <f t="shared" si="10"/>
        <v>4.8000000000003595</v>
      </c>
      <c r="Z16" s="24">
        <v>1.6863999999999999</v>
      </c>
      <c r="AA16" s="30">
        <f t="shared" si="11"/>
        <v>5.2000000000007596</v>
      </c>
    </row>
    <row r="17" spans="1:27" s="9" customFormat="1" ht="24" customHeight="1">
      <c r="A17" s="19">
        <v>15</v>
      </c>
      <c r="B17" s="20" t="s">
        <v>27</v>
      </c>
      <c r="C17" s="21">
        <f>[1]!GBPCAD</f>
        <v>1.6650100000000001</v>
      </c>
      <c r="D17" s="22">
        <v>1.6655</v>
      </c>
      <c r="E17" s="23">
        <f t="shared" si="0"/>
        <v>4.8999999999987942</v>
      </c>
      <c r="F17" s="24">
        <v>1.6645000000000001</v>
      </c>
      <c r="G17" s="25">
        <f t="shared" si="1"/>
        <v>5.1000000000001044</v>
      </c>
      <c r="H17" s="22">
        <v>1.6655</v>
      </c>
      <c r="I17" s="23">
        <f t="shared" si="2"/>
        <v>4.8999999999987942</v>
      </c>
      <c r="J17" s="24">
        <v>1.6645000000000001</v>
      </c>
      <c r="K17" s="25">
        <f t="shared" si="3"/>
        <v>5.1000000000001044</v>
      </c>
      <c r="L17" s="26">
        <v>1.6655</v>
      </c>
      <c r="M17" s="23">
        <f t="shared" si="4"/>
        <v>4.8999999999987942</v>
      </c>
      <c r="N17" s="24">
        <v>1.6645000000000001</v>
      </c>
      <c r="O17" s="27">
        <f t="shared" si="5"/>
        <v>5.1000000000001044</v>
      </c>
      <c r="P17" s="26">
        <v>1.6655</v>
      </c>
      <c r="Q17" s="23">
        <f t="shared" si="6"/>
        <v>4.8999999999987942</v>
      </c>
      <c r="R17" s="24">
        <v>1.6645000000000001</v>
      </c>
      <c r="S17" s="28">
        <f t="shared" si="7"/>
        <v>5.1000000000001044</v>
      </c>
      <c r="T17" s="29">
        <v>1.6655</v>
      </c>
      <c r="U17" s="23">
        <f t="shared" si="8"/>
        <v>4.8999999999987942</v>
      </c>
      <c r="V17" s="24">
        <v>1.6645000000000001</v>
      </c>
      <c r="W17" s="30">
        <f t="shared" si="9"/>
        <v>5.1000000000001044</v>
      </c>
      <c r="X17" s="29">
        <v>1.6655</v>
      </c>
      <c r="Y17" s="23">
        <f t="shared" si="10"/>
        <v>4.8999999999987942</v>
      </c>
      <c r="Z17" s="24">
        <v>1.6645000000000001</v>
      </c>
      <c r="AA17" s="30">
        <f t="shared" si="11"/>
        <v>5.1000000000001044</v>
      </c>
    </row>
    <row r="18" spans="1:27" s="9" customFormat="1" ht="24" customHeight="1">
      <c r="A18" s="3">
        <v>16</v>
      </c>
      <c r="B18" s="4" t="s">
        <v>28</v>
      </c>
      <c r="C18" s="5">
        <f>[1]!GBPNZD</f>
        <v>1.89435</v>
      </c>
      <c r="D18" s="12">
        <v>1.895</v>
      </c>
      <c r="E18" s="6">
        <f t="shared" si="0"/>
        <v>6.5000000000003944</v>
      </c>
      <c r="F18" s="7">
        <v>1.8939999999999999</v>
      </c>
      <c r="G18" s="13">
        <f t="shared" si="1"/>
        <v>3.5000000000007248</v>
      </c>
      <c r="H18" s="12">
        <v>1.895</v>
      </c>
      <c r="I18" s="6">
        <f t="shared" si="2"/>
        <v>6.5000000000003944</v>
      </c>
      <c r="J18" s="7">
        <v>1.8939999999999999</v>
      </c>
      <c r="K18" s="13">
        <f t="shared" si="3"/>
        <v>3.5000000000007248</v>
      </c>
      <c r="L18" s="14">
        <v>1.895</v>
      </c>
      <c r="M18" s="6">
        <f t="shared" si="4"/>
        <v>6.5000000000003944</v>
      </c>
      <c r="N18" s="7">
        <v>1.8939999999999999</v>
      </c>
      <c r="O18" s="15">
        <f t="shared" si="5"/>
        <v>3.5000000000007248</v>
      </c>
      <c r="P18" s="14">
        <v>1.895</v>
      </c>
      <c r="Q18" s="6">
        <f t="shared" si="6"/>
        <v>6.5000000000003944</v>
      </c>
      <c r="R18" s="7">
        <v>1.8939999999999999</v>
      </c>
      <c r="S18" s="16">
        <f t="shared" si="7"/>
        <v>3.5000000000007248</v>
      </c>
      <c r="T18" s="17">
        <v>1.895</v>
      </c>
      <c r="U18" s="6">
        <f t="shared" si="8"/>
        <v>6.5000000000003944</v>
      </c>
      <c r="V18" s="7">
        <v>1.8939999999999999</v>
      </c>
      <c r="W18" s="18">
        <f t="shared" si="9"/>
        <v>3.5000000000007248</v>
      </c>
      <c r="X18" s="17">
        <v>1.895</v>
      </c>
      <c r="Y18" s="6">
        <f t="shared" si="10"/>
        <v>6.5000000000003944</v>
      </c>
      <c r="Z18" s="7">
        <v>1.8939999999999999</v>
      </c>
      <c r="AA18" s="18">
        <f t="shared" si="11"/>
        <v>3.5000000000007248</v>
      </c>
    </row>
    <row r="19" spans="1:27" s="9" customFormat="1" ht="21" customHeight="1"/>
    <row r="20" spans="1:27" s="9" customFormat="1"/>
    <row r="21" spans="1:27" s="9" customFormat="1"/>
    <row r="22" spans="1:27" s="9" customFormat="1"/>
    <row r="23" spans="1:27" s="9" customFormat="1"/>
    <row r="24" spans="1:27" s="9" customFormat="1"/>
    <row r="25" spans="1:27" s="9" customFormat="1"/>
    <row r="26" spans="1:27" s="9" customFormat="1"/>
    <row r="27" spans="1:27" s="9" customFormat="1"/>
    <row r="28" spans="1:27" s="9" customFormat="1"/>
    <row r="29" spans="1:27" s="9" customFormat="1"/>
    <row r="30" spans="1:27" s="9" customFormat="1"/>
    <row r="31" spans="1:27" s="9" customFormat="1"/>
    <row r="32" spans="1:27" s="9" customFormat="1"/>
    <row r="33" s="9" customFormat="1"/>
    <row r="34" s="9" customFormat="1"/>
    <row r="35" s="9" customFormat="1"/>
    <row r="36" s="9" customFormat="1"/>
    <row r="37" s="9" customFormat="1"/>
    <row r="38" s="9" customFormat="1"/>
    <row r="39" s="9" customFormat="1"/>
    <row r="40" s="9" customFormat="1"/>
    <row r="41" s="9" customFormat="1"/>
    <row r="42" s="9" customFormat="1"/>
    <row r="43" s="9" customFormat="1"/>
    <row r="44" s="9" customFormat="1"/>
    <row r="45" s="9" customFormat="1"/>
    <row r="46" s="9" customFormat="1"/>
    <row r="47" s="9" customFormat="1"/>
    <row r="48" s="9" customFormat="1"/>
    <row r="49" s="9" customFormat="1"/>
    <row r="50" s="9" customFormat="1"/>
    <row r="51" s="9" customFormat="1"/>
    <row r="52" s="9" customFormat="1"/>
    <row r="53" s="9" customFormat="1"/>
    <row r="54" s="9" customFormat="1"/>
    <row r="55" s="9" customFormat="1"/>
    <row r="56" s="9" customFormat="1"/>
    <row r="57" s="9" customFormat="1"/>
    <row r="58" s="9" customFormat="1"/>
    <row r="59" s="9" customFormat="1"/>
    <row r="60" s="9" customFormat="1"/>
    <row r="61" s="9" customFormat="1"/>
    <row r="62" s="9" customFormat="1"/>
    <row r="63" s="9" customFormat="1"/>
    <row r="64" s="9" customFormat="1"/>
    <row r="65" s="9" customFormat="1"/>
    <row r="66" s="9" customFormat="1"/>
    <row r="67" s="9" customFormat="1"/>
    <row r="68" s="9" customFormat="1"/>
    <row r="69" s="9" customFormat="1"/>
    <row r="70" s="9" customFormat="1"/>
    <row r="71" s="9" customFormat="1"/>
    <row r="72" s="9" customFormat="1"/>
    <row r="73" s="9" customFormat="1"/>
    <row r="74" s="9" customFormat="1"/>
    <row r="75" s="9" customFormat="1"/>
    <row r="76" s="9" customFormat="1"/>
    <row r="77" s="9" customFormat="1"/>
    <row r="78" s="9" customFormat="1"/>
    <row r="79" s="9" customFormat="1"/>
    <row r="80" s="9" customFormat="1"/>
    <row r="81" spans="1:3" s="9" customFormat="1"/>
    <row r="82" spans="1:3" s="9" customFormat="1"/>
    <row r="83" spans="1:3">
      <c r="A83" s="10"/>
      <c r="B83" s="10"/>
      <c r="C83" s="10"/>
    </row>
    <row r="84" spans="1:3">
      <c r="A84" s="11"/>
      <c r="B84" s="11"/>
      <c r="C84" s="11"/>
    </row>
  </sheetData>
  <mergeCells count="7">
    <mergeCell ref="X1:AA1"/>
    <mergeCell ref="A1:C1"/>
    <mergeCell ref="D1:G1"/>
    <mergeCell ref="H1:K1"/>
    <mergeCell ref="L1:O1"/>
    <mergeCell ref="P1:S1"/>
    <mergeCell ref="T1:W1"/>
  </mergeCells>
  <conditionalFormatting sqref="I3">
    <cfRule type="cellIs" dxfId="119" priority="24" operator="between">
      <formula>1</formula>
      <formula>10</formula>
    </cfRule>
  </conditionalFormatting>
  <conditionalFormatting sqref="K3">
    <cfRule type="cellIs" dxfId="118" priority="23" operator="between">
      <formula>1</formula>
      <formula>10</formula>
    </cfRule>
  </conditionalFormatting>
  <conditionalFormatting sqref="I4:I18">
    <cfRule type="cellIs" dxfId="117" priority="22" operator="between">
      <formula>1</formula>
      <formula>10</formula>
    </cfRule>
  </conditionalFormatting>
  <conditionalFormatting sqref="K4:K18">
    <cfRule type="cellIs" dxfId="116" priority="21" operator="between">
      <formula>1</formula>
      <formula>10</formula>
    </cfRule>
  </conditionalFormatting>
  <conditionalFormatting sqref="M3">
    <cfRule type="cellIs" dxfId="115" priority="20" operator="between">
      <formula>1</formula>
      <formula>10</formula>
    </cfRule>
  </conditionalFormatting>
  <conditionalFormatting sqref="O3">
    <cfRule type="cellIs" dxfId="114" priority="19" operator="between">
      <formula>1</formula>
      <formula>10</formula>
    </cfRule>
  </conditionalFormatting>
  <conditionalFormatting sqref="M4:M18">
    <cfRule type="cellIs" dxfId="113" priority="18" operator="between">
      <formula>1</formula>
      <formula>10</formula>
    </cfRule>
  </conditionalFormatting>
  <conditionalFormatting sqref="O4:O18">
    <cfRule type="cellIs" dxfId="112" priority="17" operator="between">
      <formula>1</formula>
      <formula>10</formula>
    </cfRule>
  </conditionalFormatting>
  <conditionalFormatting sqref="Q3">
    <cfRule type="cellIs" dxfId="111" priority="16" operator="between">
      <formula>1</formula>
      <formula>10</formula>
    </cfRule>
  </conditionalFormatting>
  <conditionalFormatting sqref="S3">
    <cfRule type="cellIs" dxfId="110" priority="15" operator="between">
      <formula>1</formula>
      <formula>10</formula>
    </cfRule>
  </conditionalFormatting>
  <conditionalFormatting sqref="Q4:Q18">
    <cfRule type="cellIs" dxfId="109" priority="14" operator="between">
      <formula>1</formula>
      <formula>10</formula>
    </cfRule>
  </conditionalFormatting>
  <conditionalFormatting sqref="S4:S18">
    <cfRule type="cellIs" dxfId="108" priority="13" operator="between">
      <formula>1</formula>
      <formula>10</formula>
    </cfRule>
  </conditionalFormatting>
  <conditionalFormatting sqref="U3">
    <cfRule type="cellIs" dxfId="107" priority="12" operator="between">
      <formula>1</formula>
      <formula>10</formula>
    </cfRule>
  </conditionalFormatting>
  <conditionalFormatting sqref="W3">
    <cfRule type="cellIs" dxfId="106" priority="11" operator="between">
      <formula>1</formula>
      <formula>10</formula>
    </cfRule>
  </conditionalFormatting>
  <conditionalFormatting sqref="U4:U18">
    <cfRule type="cellIs" dxfId="105" priority="10" operator="between">
      <formula>1</formula>
      <formula>10</formula>
    </cfRule>
  </conditionalFormatting>
  <conditionalFormatting sqref="W4:W18">
    <cfRule type="cellIs" dxfId="104" priority="9" operator="between">
      <formula>1</formula>
      <formula>10</formula>
    </cfRule>
  </conditionalFormatting>
  <conditionalFormatting sqref="E3">
    <cfRule type="cellIs" dxfId="103" priority="8" operator="between">
      <formula>1</formula>
      <formula>10</formula>
    </cfRule>
  </conditionalFormatting>
  <conditionalFormatting sqref="G3">
    <cfRule type="cellIs" dxfId="102" priority="7" operator="between">
      <formula>1</formula>
      <formula>10</formula>
    </cfRule>
  </conditionalFormatting>
  <conditionalFormatting sqref="E4:E18">
    <cfRule type="cellIs" dxfId="101" priority="6" operator="between">
      <formula>1</formula>
      <formula>10</formula>
    </cfRule>
  </conditionalFormatting>
  <conditionalFormatting sqref="G4:G18">
    <cfRule type="cellIs" dxfId="100" priority="5" operator="between">
      <formula>1</formula>
      <formula>10</formula>
    </cfRule>
  </conditionalFormatting>
  <conditionalFormatting sqref="Y3">
    <cfRule type="cellIs" dxfId="99" priority="4" operator="between">
      <formula>1</formula>
      <formula>10</formula>
    </cfRule>
  </conditionalFormatting>
  <conditionalFormatting sqref="AA3">
    <cfRule type="cellIs" dxfId="98" priority="3" operator="between">
      <formula>1</formula>
      <formula>10</formula>
    </cfRule>
  </conditionalFormatting>
  <conditionalFormatting sqref="Y4:Y18">
    <cfRule type="cellIs" dxfId="97" priority="2" operator="between">
      <formula>1</formula>
      <formula>10</formula>
    </cfRule>
  </conditionalFormatting>
  <conditionalFormatting sqref="AA4:AA18">
    <cfRule type="cellIs" dxfId="96" priority="1" operator="between">
      <formula>1</formula>
      <formula>10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4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F8" sqref="F8"/>
    </sheetView>
  </sheetViews>
  <sheetFormatPr defaultRowHeight="12.75"/>
  <cols>
    <col min="1" max="1" width="4.7109375" style="1" customWidth="1"/>
    <col min="2" max="2" width="11.28515625" style="1" customWidth="1"/>
    <col min="3" max="3" width="11.42578125" style="1" customWidth="1"/>
    <col min="4" max="4" width="10.85546875" style="1" customWidth="1"/>
    <col min="5" max="5" width="6.28515625" style="1" customWidth="1"/>
    <col min="6" max="6" width="10.140625" style="1" customWidth="1"/>
    <col min="7" max="7" width="5.7109375" style="1" customWidth="1"/>
    <col min="8" max="8" width="9.140625" style="1"/>
    <col min="9" max="9" width="5.7109375" style="1" customWidth="1"/>
    <col min="10" max="10" width="9.140625" style="1"/>
    <col min="11" max="11" width="5.7109375" style="1" customWidth="1"/>
    <col min="12" max="12" width="9.140625" style="1"/>
    <col min="13" max="13" width="5.7109375" style="1" customWidth="1"/>
    <col min="14" max="14" width="9.140625" style="1"/>
    <col min="15" max="15" width="5.7109375" style="1" customWidth="1"/>
    <col min="16" max="16384" width="9.140625" style="1"/>
  </cols>
  <sheetData>
    <row r="1" spans="1:15" ht="28.5" thickBot="1">
      <c r="A1" s="62" t="s">
        <v>34</v>
      </c>
      <c r="B1" s="63"/>
      <c r="C1" s="63"/>
      <c r="D1" s="64" t="s">
        <v>10</v>
      </c>
      <c r="E1" s="65"/>
      <c r="F1" s="65"/>
      <c r="G1" s="65"/>
      <c r="H1" s="67" t="s">
        <v>11</v>
      </c>
      <c r="I1" s="58"/>
      <c r="J1" s="58"/>
      <c r="K1" s="58"/>
      <c r="L1" s="60" t="s">
        <v>13</v>
      </c>
      <c r="M1" s="58"/>
      <c r="N1" s="58"/>
      <c r="O1" s="66"/>
    </row>
    <row r="2" spans="1:15" s="2" customFormat="1" ht="40.5" customHeight="1" thickBot="1">
      <c r="A2" s="36" t="s">
        <v>7</v>
      </c>
      <c r="B2" s="37" t="s">
        <v>0</v>
      </c>
      <c r="C2" s="38" t="s">
        <v>12</v>
      </c>
      <c r="D2" s="39" t="s">
        <v>17</v>
      </c>
      <c r="E2" s="40" t="s">
        <v>15</v>
      </c>
      <c r="F2" s="40" t="s">
        <v>18</v>
      </c>
      <c r="G2" s="41" t="s">
        <v>14</v>
      </c>
      <c r="H2" s="39" t="s">
        <v>17</v>
      </c>
      <c r="I2" s="40" t="s">
        <v>15</v>
      </c>
      <c r="J2" s="40" t="s">
        <v>18</v>
      </c>
      <c r="K2" s="41" t="s">
        <v>14</v>
      </c>
      <c r="L2" s="42" t="s">
        <v>17</v>
      </c>
      <c r="M2" s="40" t="s">
        <v>15</v>
      </c>
      <c r="N2" s="40" t="s">
        <v>18</v>
      </c>
      <c r="O2" s="43" t="s">
        <v>14</v>
      </c>
    </row>
    <row r="3" spans="1:15" s="8" customFormat="1" ht="24" customHeight="1">
      <c r="A3" s="19">
        <v>1</v>
      </c>
      <c r="B3" s="20" t="s">
        <v>3</v>
      </c>
      <c r="C3" s="21">
        <f>[1]!AUDUSD</f>
        <v>0.78151000000000004</v>
      </c>
      <c r="D3" s="22">
        <v>0.78200000000000003</v>
      </c>
      <c r="E3" s="23">
        <f>(D3-$C$3:$C$18)*10000</f>
        <v>4.8999999999999044</v>
      </c>
      <c r="F3" s="24">
        <v>0.78100000000000003</v>
      </c>
      <c r="G3" s="25">
        <f>($C$3:$C$18-F3)*10000</f>
        <v>5.1000000000001044</v>
      </c>
      <c r="H3" s="22">
        <v>0.78200000000000003</v>
      </c>
      <c r="I3" s="23">
        <f>(H3-$C$3:$C$18)*10000</f>
        <v>4.8999999999999044</v>
      </c>
      <c r="J3" s="24">
        <v>0.78100000000000003</v>
      </c>
      <c r="K3" s="25">
        <f>($C$3:$C$18-J3)*10000</f>
        <v>5.1000000000001044</v>
      </c>
      <c r="L3" s="26">
        <v>0.78200000000000003</v>
      </c>
      <c r="M3" s="23">
        <f>(L3-$C$3:$C$18)*10000</f>
        <v>4.8999999999999044</v>
      </c>
      <c r="N3" s="24">
        <v>0.78100000000000003</v>
      </c>
      <c r="O3" s="27">
        <f>($C$3:$C$18-N3)*10000</f>
        <v>5.1000000000001044</v>
      </c>
    </row>
    <row r="4" spans="1:15" s="8" customFormat="1" ht="24" customHeight="1">
      <c r="A4" s="19">
        <v>2</v>
      </c>
      <c r="B4" s="20" t="s">
        <v>2</v>
      </c>
      <c r="C4" s="21">
        <f>[1]!EURUSD</f>
        <v>1.1778999999999999</v>
      </c>
      <c r="D4" s="22">
        <v>1.1785000000000001</v>
      </c>
      <c r="E4" s="23">
        <f>(D4-$C$3:$C$18)*10000</f>
        <v>6.0000000000015596</v>
      </c>
      <c r="F4" s="24">
        <v>1.1775</v>
      </c>
      <c r="G4" s="25">
        <f>($C$3:$C$18-F4)*10000</f>
        <v>3.9999999999995595</v>
      </c>
      <c r="H4" s="22">
        <v>1.1785000000000001</v>
      </c>
      <c r="I4" s="23">
        <f>(H4-$C$3:$C$18)*10000</f>
        <v>6.0000000000015596</v>
      </c>
      <c r="J4" s="24">
        <v>1.1775</v>
      </c>
      <c r="K4" s="25">
        <f>($C$3:$C$18-J4)*10000</f>
        <v>3.9999999999995595</v>
      </c>
      <c r="L4" s="26">
        <v>1.1785000000000001</v>
      </c>
      <c r="M4" s="23">
        <f>(L4-$C$3:$C$18)*10000</f>
        <v>6.0000000000015596</v>
      </c>
      <c r="N4" s="24">
        <v>1.1775</v>
      </c>
      <c r="O4" s="27">
        <f>($C$3:$C$18-N4)*10000</f>
        <v>3.9999999999995595</v>
      </c>
    </row>
    <row r="5" spans="1:15" s="8" customFormat="1" ht="24" customHeight="1">
      <c r="A5" s="19">
        <v>3</v>
      </c>
      <c r="B5" s="20" t="s">
        <v>1</v>
      </c>
      <c r="C5" s="21">
        <f>[1]!GBPUSD</f>
        <v>1.31873</v>
      </c>
      <c r="D5" s="22">
        <v>1.3191999999999999</v>
      </c>
      <c r="E5" s="23">
        <f>(D5-$C$3:$C$18)*10000</f>
        <v>4.6999999999997044</v>
      </c>
      <c r="F5" s="24">
        <v>1.3182</v>
      </c>
      <c r="G5" s="25">
        <f>($C$3:$C$18-F5)*10000</f>
        <v>5.2999999999991942</v>
      </c>
      <c r="H5" s="22">
        <v>1.3191999999999999</v>
      </c>
      <c r="I5" s="23">
        <f>(H5-$C$3:$C$18)*10000</f>
        <v>4.6999999999997044</v>
      </c>
      <c r="J5" s="24">
        <v>1.3182</v>
      </c>
      <c r="K5" s="25">
        <f>($C$3:$C$18-J5)*10000</f>
        <v>5.2999999999991942</v>
      </c>
      <c r="L5" s="26">
        <v>1.3191999999999999</v>
      </c>
      <c r="M5" s="23">
        <f>(L5-$C$3:$C$18)*10000</f>
        <v>4.6999999999997044</v>
      </c>
      <c r="N5" s="24">
        <v>1.3182</v>
      </c>
      <c r="O5" s="27">
        <f>($C$3:$C$18-N5)*10000</f>
        <v>5.2999999999991942</v>
      </c>
    </row>
    <row r="6" spans="1:15" s="8" customFormat="1" ht="24" customHeight="1">
      <c r="A6" s="19">
        <v>4</v>
      </c>
      <c r="B6" s="20" t="s">
        <v>4</v>
      </c>
      <c r="C6" s="21">
        <f>[1]!NZDUSD</f>
        <v>0.69628999999999996</v>
      </c>
      <c r="D6" s="22">
        <v>0.69699999999999995</v>
      </c>
      <c r="E6" s="23">
        <f>(D6-$C$3:$C$18)*10000</f>
        <v>7.0999999999998842</v>
      </c>
      <c r="F6" s="24">
        <v>0.69599999999999995</v>
      </c>
      <c r="G6" s="25">
        <f>($C$3:$C$18-F6)*10000</f>
        <v>2.9000000000001247</v>
      </c>
      <c r="H6" s="22">
        <v>0.69699999999999995</v>
      </c>
      <c r="I6" s="23">
        <f>(H6-$C$3:$C$18)*10000</f>
        <v>7.0999999999998842</v>
      </c>
      <c r="J6" s="24">
        <v>0.69599999999999995</v>
      </c>
      <c r="K6" s="25">
        <f>($C$3:$C$18-J6)*10000</f>
        <v>2.9000000000001247</v>
      </c>
      <c r="L6" s="26">
        <v>0.69699999999999995</v>
      </c>
      <c r="M6" s="23">
        <f>(L6-$C$3:$C$18)*10000</f>
        <v>7.0999999999998842</v>
      </c>
      <c r="N6" s="24">
        <v>0.69599999999999995</v>
      </c>
      <c r="O6" s="27">
        <f>($C$3:$C$18-N6)*10000</f>
        <v>2.9000000000001247</v>
      </c>
    </row>
    <row r="7" spans="1:15" s="8" customFormat="1" ht="24" customHeight="1">
      <c r="A7" s="19">
        <v>5</v>
      </c>
      <c r="B7" s="20" t="s">
        <v>5</v>
      </c>
      <c r="C7" s="21">
        <f>[1]!USDCAD</f>
        <v>1.2624899999999999</v>
      </c>
      <c r="D7" s="22">
        <v>1.2629999999999999</v>
      </c>
      <c r="E7" s="23">
        <f>(D7-$C$3:$C$18)*10000</f>
        <v>5.1000000000001044</v>
      </c>
      <c r="F7" s="24">
        <v>1.262</v>
      </c>
      <c r="G7" s="25">
        <f>($C$3:$C$18-F7)*10000</f>
        <v>4.8999999999987942</v>
      </c>
      <c r="H7" s="22">
        <v>1.2629999999999999</v>
      </c>
      <c r="I7" s="23">
        <f>(H7-$C$3:$C$18)*10000</f>
        <v>5.1000000000001044</v>
      </c>
      <c r="J7" s="24">
        <v>1.262</v>
      </c>
      <c r="K7" s="25">
        <f>($C$3:$C$18-J7)*10000</f>
        <v>4.8999999999987942</v>
      </c>
      <c r="L7" s="26">
        <v>1.2629999999999999</v>
      </c>
      <c r="M7" s="23">
        <f>(L7-$C$3:$C$18)*10000</f>
        <v>5.1000000000001044</v>
      </c>
      <c r="N7" s="24">
        <v>1.262</v>
      </c>
      <c r="O7" s="27">
        <f>($C$3:$C$18-N7)*10000</f>
        <v>4.8999999999987942</v>
      </c>
    </row>
    <row r="8" spans="1:15" s="8" customFormat="1" ht="24" customHeight="1">
      <c r="A8" s="19">
        <v>6</v>
      </c>
      <c r="B8" s="20" t="s">
        <v>6</v>
      </c>
      <c r="C8" s="31">
        <f>[1]!USDJPY</f>
        <v>113.49299999999999</v>
      </c>
      <c r="D8" s="32">
        <v>113.52</v>
      </c>
      <c r="E8" s="23">
        <f>(D8-$C$3:$C$18)*100</f>
        <v>2.7000000000001023</v>
      </c>
      <c r="F8" s="33">
        <v>113.44</v>
      </c>
      <c r="G8" s="25">
        <f>($C$3:$C$18-F8)*100</f>
        <v>5.2999999999997272</v>
      </c>
      <c r="H8" s="32">
        <v>113.52</v>
      </c>
      <c r="I8" s="23">
        <f>(H8-$C$3:$C$18)*100</f>
        <v>2.7000000000001023</v>
      </c>
      <c r="J8" s="33">
        <v>113.44</v>
      </c>
      <c r="K8" s="25">
        <f>($C$3:$C$18-J8)*100</f>
        <v>5.2999999999997272</v>
      </c>
      <c r="L8" s="34">
        <v>113.52</v>
      </c>
      <c r="M8" s="23">
        <f>(L8-$C$3:$C$18)*100</f>
        <v>2.7000000000001023</v>
      </c>
      <c r="N8" s="33">
        <v>113.44</v>
      </c>
      <c r="O8" s="27">
        <f>($C$3:$C$18-N8)*100</f>
        <v>5.2999999999997272</v>
      </c>
    </row>
    <row r="9" spans="1:15" s="9" customFormat="1" ht="24" customHeight="1">
      <c r="A9" s="19">
        <v>7</v>
      </c>
      <c r="B9" s="20" t="s">
        <v>20</v>
      </c>
      <c r="C9" s="31">
        <f>[1]!AUDJPY</f>
        <v>88.683000000000007</v>
      </c>
      <c r="D9" s="32">
        <v>88.72</v>
      </c>
      <c r="E9" s="23">
        <f>(D9-$C$3:$C$18)*100</f>
        <v>3.6999999999991928</v>
      </c>
      <c r="F9" s="33">
        <v>88.62</v>
      </c>
      <c r="G9" s="25">
        <f>($C$3:$C$18-F9)*100</f>
        <v>6.3000000000002387</v>
      </c>
      <c r="H9" s="32">
        <v>88.72</v>
      </c>
      <c r="I9" s="23">
        <f>(H9-$C$3:$C$18)*100</f>
        <v>3.6999999999991928</v>
      </c>
      <c r="J9" s="33">
        <v>88.62</v>
      </c>
      <c r="K9" s="25">
        <f>($C$3:$C$18-J9)*100</f>
        <v>6.3000000000002387</v>
      </c>
      <c r="L9" s="34">
        <v>88.72</v>
      </c>
      <c r="M9" s="23">
        <f>(L9-$C$3:$C$18)*100</f>
        <v>3.6999999999991928</v>
      </c>
      <c r="N9" s="33">
        <v>88.62</v>
      </c>
      <c r="O9" s="27">
        <f>($C$3:$C$18-N9)*100</f>
        <v>6.3000000000002387</v>
      </c>
    </row>
    <row r="10" spans="1:15" s="9" customFormat="1" ht="24" customHeight="1">
      <c r="A10" s="19">
        <v>8</v>
      </c>
      <c r="B10" s="20" t="s">
        <v>21</v>
      </c>
      <c r="C10" s="31">
        <f>[1]!EURJPY</f>
        <v>133.65</v>
      </c>
      <c r="D10" s="32">
        <v>133.69999999999999</v>
      </c>
      <c r="E10" s="23">
        <f>(D10-$C$3:$C$18)*100</f>
        <v>4.9999999999982947</v>
      </c>
      <c r="F10" s="33">
        <v>133.6</v>
      </c>
      <c r="G10" s="25">
        <f>($C$3:$C$18-F10)*100</f>
        <v>5.0000000000011369</v>
      </c>
      <c r="H10" s="32">
        <v>133.69999999999999</v>
      </c>
      <c r="I10" s="23">
        <f>(H10-$C$3:$C$18)*100</f>
        <v>4.9999999999982947</v>
      </c>
      <c r="J10" s="33">
        <v>133.6</v>
      </c>
      <c r="K10" s="25">
        <f>($C$3:$C$18-J10)*100</f>
        <v>5.0000000000011369</v>
      </c>
      <c r="L10" s="34">
        <v>133.69999999999999</v>
      </c>
      <c r="M10" s="23">
        <f>(L10-$C$3:$C$18)*100</f>
        <v>4.9999999999982947</v>
      </c>
      <c r="N10" s="33">
        <v>133.6</v>
      </c>
      <c r="O10" s="27">
        <f>($C$3:$C$18-N10)*100</f>
        <v>5.0000000000011369</v>
      </c>
    </row>
    <row r="11" spans="1:15" s="9" customFormat="1" ht="24" customHeight="1">
      <c r="A11" s="19">
        <v>9</v>
      </c>
      <c r="B11" s="20" t="s">
        <v>22</v>
      </c>
      <c r="C11" s="31">
        <f>[1]!GBPJPY</f>
        <v>149.678</v>
      </c>
      <c r="D11" s="32">
        <v>149.72</v>
      </c>
      <c r="E11" s="23">
        <f>(D11-$C$3:$C$18)*100</f>
        <v>4.2000000000001592</v>
      </c>
      <c r="F11" s="33">
        <v>149.62</v>
      </c>
      <c r="G11" s="25">
        <f>($C$3:$C$18-F11)*100</f>
        <v>5.7999999999992724</v>
      </c>
      <c r="H11" s="32">
        <v>149.72</v>
      </c>
      <c r="I11" s="23">
        <f>(H11-$C$3:$C$18)*100</f>
        <v>4.2000000000001592</v>
      </c>
      <c r="J11" s="33">
        <v>149.62</v>
      </c>
      <c r="K11" s="25">
        <f>($C$3:$C$18-J11)*100</f>
        <v>5.7999999999992724</v>
      </c>
      <c r="L11" s="34">
        <v>149.72</v>
      </c>
      <c r="M11" s="23">
        <f>(L11-$C$3:$C$18)*100</f>
        <v>4.2000000000001592</v>
      </c>
      <c r="N11" s="33">
        <v>149.62</v>
      </c>
      <c r="O11" s="27">
        <f>($C$3:$C$18-N11)*100</f>
        <v>5.7999999999992724</v>
      </c>
    </row>
    <row r="12" spans="1:15" s="9" customFormat="1" ht="24" customHeight="1">
      <c r="A12" s="19">
        <v>10</v>
      </c>
      <c r="B12" s="20" t="s">
        <v>23</v>
      </c>
      <c r="C12" s="21">
        <f>[1]!EURAUD</f>
        <v>1.50637</v>
      </c>
      <c r="D12" s="22">
        <v>1.5067999999999999</v>
      </c>
      <c r="E12" s="23">
        <f t="shared" ref="E12:E18" si="0">(D12-$C$3:$C$18)*10000</f>
        <v>4.2999999999993044</v>
      </c>
      <c r="F12" s="24">
        <v>1.506</v>
      </c>
      <c r="G12" s="25">
        <f t="shared" ref="G12:G18" si="1">($C$3:$C$18-F12)*10000</f>
        <v>3.6999999999998145</v>
      </c>
      <c r="H12" s="22">
        <v>1.5067999999999999</v>
      </c>
      <c r="I12" s="23">
        <f t="shared" ref="I12:I18" si="2">(H12-$C$3:$C$18)*10000</f>
        <v>4.2999999999993044</v>
      </c>
      <c r="J12" s="24">
        <v>1.506</v>
      </c>
      <c r="K12" s="25">
        <f t="shared" ref="K12:K18" si="3">($C$3:$C$18-J12)*10000</f>
        <v>3.6999999999998145</v>
      </c>
      <c r="L12" s="26">
        <v>1.5067999999999999</v>
      </c>
      <c r="M12" s="23">
        <f t="shared" ref="M12:M18" si="4">(L12-$C$3:$C$18)*10000</f>
        <v>4.2999999999993044</v>
      </c>
      <c r="N12" s="24">
        <v>1.506</v>
      </c>
      <c r="O12" s="27">
        <f t="shared" ref="O12:O18" si="5">($C$3:$C$18-N12)*10000</f>
        <v>3.6999999999998145</v>
      </c>
    </row>
    <row r="13" spans="1:15" s="9" customFormat="1" ht="24" customHeight="1">
      <c r="A13" s="19">
        <v>11</v>
      </c>
      <c r="B13" s="20" t="s">
        <v>24</v>
      </c>
      <c r="C13" s="21">
        <f>[1]!EURCAD</f>
        <v>1.4867900000000001</v>
      </c>
      <c r="D13" s="22">
        <v>1.4872000000000001</v>
      </c>
      <c r="E13" s="23">
        <f t="shared" si="0"/>
        <v>4.1000000000002146</v>
      </c>
      <c r="F13" s="24">
        <v>1.4862</v>
      </c>
      <c r="G13" s="25">
        <f t="shared" si="1"/>
        <v>5.9000000000009045</v>
      </c>
      <c r="H13" s="22">
        <v>1.4872000000000001</v>
      </c>
      <c r="I13" s="23">
        <f t="shared" si="2"/>
        <v>4.1000000000002146</v>
      </c>
      <c r="J13" s="24">
        <v>1.4862</v>
      </c>
      <c r="K13" s="25">
        <f t="shared" si="3"/>
        <v>5.9000000000009045</v>
      </c>
      <c r="L13" s="26">
        <v>1.4872000000000001</v>
      </c>
      <c r="M13" s="23">
        <f t="shared" si="4"/>
        <v>4.1000000000002146</v>
      </c>
      <c r="N13" s="24">
        <v>1.4862</v>
      </c>
      <c r="O13" s="27">
        <f t="shared" si="5"/>
        <v>5.9000000000009045</v>
      </c>
    </row>
    <row r="14" spans="1:15" s="9" customFormat="1" ht="24" customHeight="1">
      <c r="A14" s="19">
        <v>12</v>
      </c>
      <c r="B14" s="20" t="s">
        <v>25</v>
      </c>
      <c r="C14" s="21">
        <f>[1]!EURGBP</f>
        <v>0.89236000000000004</v>
      </c>
      <c r="D14" s="22">
        <v>0.89300000000000002</v>
      </c>
      <c r="E14" s="23">
        <f t="shared" si="0"/>
        <v>6.3999999999997392</v>
      </c>
      <c r="F14" s="24">
        <v>0.89200000000000002</v>
      </c>
      <c r="G14" s="25">
        <f t="shared" si="1"/>
        <v>3.6000000000002697</v>
      </c>
      <c r="H14" s="22">
        <v>0.89300000000000002</v>
      </c>
      <c r="I14" s="23">
        <f t="shared" si="2"/>
        <v>6.3999999999997392</v>
      </c>
      <c r="J14" s="24">
        <v>0.89200000000000002</v>
      </c>
      <c r="K14" s="25">
        <f t="shared" si="3"/>
        <v>3.6000000000002697</v>
      </c>
      <c r="L14" s="26">
        <v>0.89300000000000002</v>
      </c>
      <c r="M14" s="23">
        <f t="shared" si="4"/>
        <v>6.3999999999997392</v>
      </c>
      <c r="N14" s="24">
        <v>0.89200000000000002</v>
      </c>
      <c r="O14" s="27">
        <f t="shared" si="5"/>
        <v>3.6000000000002697</v>
      </c>
    </row>
    <row r="15" spans="1:15" s="9" customFormat="1" ht="24" customHeight="1">
      <c r="A15" s="19">
        <v>13</v>
      </c>
      <c r="B15" s="20" t="s">
        <v>29</v>
      </c>
      <c r="C15" s="21">
        <f>[1]!EURNZD</f>
        <v>1.6915</v>
      </c>
      <c r="D15" s="22">
        <v>1.6919999999999999</v>
      </c>
      <c r="E15" s="23">
        <f t="shared" si="0"/>
        <v>4.9999999999994493</v>
      </c>
      <c r="F15" s="24">
        <v>1.6910000000000001</v>
      </c>
      <c r="G15" s="25">
        <f t="shared" si="1"/>
        <v>4.9999999999994493</v>
      </c>
      <c r="H15" s="22">
        <v>1.6919999999999999</v>
      </c>
      <c r="I15" s="23">
        <f t="shared" si="2"/>
        <v>4.9999999999994493</v>
      </c>
      <c r="J15" s="24">
        <v>1.6910000000000001</v>
      </c>
      <c r="K15" s="25">
        <f t="shared" si="3"/>
        <v>4.9999999999994493</v>
      </c>
      <c r="L15" s="26">
        <v>1.6919999999999999</v>
      </c>
      <c r="M15" s="23">
        <f t="shared" si="4"/>
        <v>4.9999999999994493</v>
      </c>
      <c r="N15" s="24">
        <v>1.6910000000000001</v>
      </c>
      <c r="O15" s="27">
        <f t="shared" si="5"/>
        <v>4.9999999999994493</v>
      </c>
    </row>
    <row r="16" spans="1:15" s="9" customFormat="1" ht="24" customHeight="1">
      <c r="A16" s="19">
        <v>14</v>
      </c>
      <c r="B16" s="20" t="s">
        <v>26</v>
      </c>
      <c r="C16" s="21">
        <f>[1]!GBPAUD</f>
        <v>1.68692</v>
      </c>
      <c r="D16" s="22">
        <v>1.6874</v>
      </c>
      <c r="E16" s="23">
        <f t="shared" si="0"/>
        <v>4.8000000000003595</v>
      </c>
      <c r="F16" s="24">
        <v>1.6863999999999999</v>
      </c>
      <c r="G16" s="25">
        <f t="shared" si="1"/>
        <v>5.2000000000007596</v>
      </c>
      <c r="H16" s="22">
        <v>1.6874</v>
      </c>
      <c r="I16" s="23">
        <f t="shared" si="2"/>
        <v>4.8000000000003595</v>
      </c>
      <c r="J16" s="24">
        <v>1.6863999999999999</v>
      </c>
      <c r="K16" s="25">
        <f t="shared" si="3"/>
        <v>5.2000000000007596</v>
      </c>
      <c r="L16" s="26">
        <v>1.6874</v>
      </c>
      <c r="M16" s="23">
        <f t="shared" si="4"/>
        <v>4.8000000000003595</v>
      </c>
      <c r="N16" s="24">
        <v>1.6863999999999999</v>
      </c>
      <c r="O16" s="27">
        <f t="shared" si="5"/>
        <v>5.2000000000007596</v>
      </c>
    </row>
    <row r="17" spans="1:15" s="9" customFormat="1" ht="24" customHeight="1">
      <c r="A17" s="19">
        <v>15</v>
      </c>
      <c r="B17" s="20" t="s">
        <v>27</v>
      </c>
      <c r="C17" s="21">
        <f>[1]!GBPCAD</f>
        <v>1.6650100000000001</v>
      </c>
      <c r="D17" s="22">
        <v>1.6655</v>
      </c>
      <c r="E17" s="23">
        <f t="shared" si="0"/>
        <v>4.8999999999987942</v>
      </c>
      <c r="F17" s="24">
        <v>1.6645000000000001</v>
      </c>
      <c r="G17" s="25">
        <f t="shared" si="1"/>
        <v>5.1000000000001044</v>
      </c>
      <c r="H17" s="22">
        <v>1.6655</v>
      </c>
      <c r="I17" s="23">
        <f t="shared" si="2"/>
        <v>4.8999999999987942</v>
      </c>
      <c r="J17" s="24">
        <v>1.6645000000000001</v>
      </c>
      <c r="K17" s="25">
        <f t="shared" si="3"/>
        <v>5.1000000000001044</v>
      </c>
      <c r="L17" s="26">
        <v>1.6655</v>
      </c>
      <c r="M17" s="23">
        <f t="shared" si="4"/>
        <v>4.8999999999987942</v>
      </c>
      <c r="N17" s="24">
        <v>1.6645000000000001</v>
      </c>
      <c r="O17" s="27">
        <f t="shared" si="5"/>
        <v>5.1000000000001044</v>
      </c>
    </row>
    <row r="18" spans="1:15" s="9" customFormat="1" ht="24" customHeight="1">
      <c r="A18" s="3">
        <v>16</v>
      </c>
      <c r="B18" s="4" t="s">
        <v>28</v>
      </c>
      <c r="C18" s="5">
        <f>[1]!GBPNZD</f>
        <v>1.89435</v>
      </c>
      <c r="D18" s="12">
        <v>1.895</v>
      </c>
      <c r="E18" s="6">
        <f t="shared" si="0"/>
        <v>6.5000000000003944</v>
      </c>
      <c r="F18" s="7">
        <v>1.8939999999999999</v>
      </c>
      <c r="G18" s="13">
        <f t="shared" si="1"/>
        <v>3.5000000000007248</v>
      </c>
      <c r="H18" s="12">
        <v>1.895</v>
      </c>
      <c r="I18" s="6">
        <f t="shared" si="2"/>
        <v>6.5000000000003944</v>
      </c>
      <c r="J18" s="7">
        <v>1.8939999999999999</v>
      </c>
      <c r="K18" s="13">
        <f t="shared" si="3"/>
        <v>3.5000000000007248</v>
      </c>
      <c r="L18" s="14">
        <v>1.895</v>
      </c>
      <c r="M18" s="6">
        <f t="shared" si="4"/>
        <v>6.5000000000003944</v>
      </c>
      <c r="N18" s="7">
        <v>1.8939999999999999</v>
      </c>
      <c r="O18" s="15">
        <f t="shared" si="5"/>
        <v>3.5000000000007248</v>
      </c>
    </row>
    <row r="19" spans="1:15" s="9" customFormat="1" ht="21" customHeight="1"/>
    <row r="20" spans="1:15" s="9" customFormat="1"/>
    <row r="21" spans="1:15" s="9" customFormat="1"/>
    <row r="22" spans="1:15" s="9" customFormat="1"/>
    <row r="23" spans="1:15" s="9" customFormat="1"/>
    <row r="24" spans="1:15" s="9" customFormat="1"/>
    <row r="25" spans="1:15" s="9" customFormat="1"/>
    <row r="26" spans="1:15" s="9" customFormat="1"/>
    <row r="27" spans="1:15" s="9" customFormat="1"/>
    <row r="28" spans="1:15" s="9" customFormat="1"/>
    <row r="29" spans="1:15" s="9" customFormat="1"/>
    <row r="30" spans="1:15" s="9" customFormat="1"/>
    <row r="31" spans="1:15" s="9" customFormat="1"/>
    <row r="32" spans="1:15" s="9" customFormat="1"/>
    <row r="33" s="9" customFormat="1"/>
    <row r="34" s="9" customFormat="1"/>
    <row r="35" s="9" customFormat="1"/>
    <row r="36" s="9" customFormat="1"/>
    <row r="37" s="9" customFormat="1"/>
    <row r="38" s="9" customFormat="1"/>
    <row r="39" s="9" customFormat="1"/>
    <row r="40" s="9" customFormat="1"/>
    <row r="41" s="9" customFormat="1"/>
    <row r="42" s="9" customFormat="1"/>
    <row r="43" s="9" customFormat="1"/>
    <row r="44" s="9" customFormat="1"/>
    <row r="45" s="9" customFormat="1"/>
    <row r="46" s="9" customFormat="1"/>
    <row r="47" s="9" customFormat="1"/>
    <row r="48" s="9" customFormat="1"/>
    <row r="49" s="9" customFormat="1"/>
    <row r="50" s="9" customFormat="1"/>
    <row r="51" s="9" customFormat="1"/>
    <row r="52" s="9" customFormat="1"/>
    <row r="53" s="9" customFormat="1"/>
    <row r="54" s="9" customFormat="1"/>
    <row r="55" s="9" customFormat="1"/>
    <row r="56" s="9" customFormat="1"/>
    <row r="57" s="9" customFormat="1"/>
    <row r="58" s="9" customFormat="1"/>
    <row r="59" s="9" customFormat="1"/>
    <row r="60" s="9" customFormat="1"/>
    <row r="61" s="9" customFormat="1"/>
    <row r="62" s="9" customFormat="1"/>
    <row r="63" s="9" customFormat="1"/>
    <row r="64" s="9" customFormat="1"/>
    <row r="65" s="9" customFormat="1"/>
    <row r="66" s="9" customFormat="1"/>
    <row r="67" s="9" customFormat="1"/>
    <row r="68" s="9" customFormat="1"/>
    <row r="69" s="9" customFormat="1"/>
    <row r="70" s="9" customFormat="1"/>
    <row r="71" s="9" customFormat="1"/>
    <row r="72" s="9" customFormat="1"/>
    <row r="73" s="9" customFormat="1"/>
    <row r="74" s="9" customFormat="1"/>
    <row r="75" s="9" customFormat="1"/>
    <row r="76" s="9" customFormat="1"/>
    <row r="77" s="9" customFormat="1"/>
    <row r="78" s="9" customFormat="1"/>
    <row r="79" s="9" customFormat="1"/>
    <row r="80" s="9" customFormat="1"/>
    <row r="81" spans="1:3" s="9" customFormat="1"/>
    <row r="82" spans="1:3" s="9" customFormat="1"/>
    <row r="83" spans="1:3">
      <c r="A83" s="10"/>
      <c r="B83" s="10"/>
      <c r="C83" s="10"/>
    </row>
    <row r="84" spans="1:3">
      <c r="A84" s="11"/>
      <c r="B84" s="11"/>
      <c r="C84" s="11"/>
    </row>
  </sheetData>
  <mergeCells count="4">
    <mergeCell ref="A1:C1"/>
    <mergeCell ref="D1:G1"/>
    <mergeCell ref="H1:K1"/>
    <mergeCell ref="L1:O1"/>
  </mergeCells>
  <conditionalFormatting sqref="I3">
    <cfRule type="cellIs" dxfId="95" priority="24" operator="between">
      <formula>1</formula>
      <formula>10</formula>
    </cfRule>
  </conditionalFormatting>
  <conditionalFormatting sqref="K3">
    <cfRule type="cellIs" dxfId="94" priority="23" operator="between">
      <formula>1</formula>
      <formula>10</formula>
    </cfRule>
  </conditionalFormatting>
  <conditionalFormatting sqref="I4:I18">
    <cfRule type="cellIs" dxfId="93" priority="22" operator="between">
      <formula>1</formula>
      <formula>10</formula>
    </cfRule>
  </conditionalFormatting>
  <conditionalFormatting sqref="K4:K18">
    <cfRule type="cellIs" dxfId="92" priority="21" operator="between">
      <formula>1</formula>
      <formula>10</formula>
    </cfRule>
  </conditionalFormatting>
  <conditionalFormatting sqref="M3">
    <cfRule type="cellIs" dxfId="91" priority="20" operator="between">
      <formula>1</formula>
      <formula>10</formula>
    </cfRule>
  </conditionalFormatting>
  <conditionalFormatting sqref="O3">
    <cfRule type="cellIs" dxfId="90" priority="19" operator="between">
      <formula>1</formula>
      <formula>10</formula>
    </cfRule>
  </conditionalFormatting>
  <conditionalFormatting sqref="M4:M18">
    <cfRule type="cellIs" dxfId="89" priority="18" operator="between">
      <formula>1</formula>
      <formula>10</formula>
    </cfRule>
  </conditionalFormatting>
  <conditionalFormatting sqref="O4:O18">
    <cfRule type="cellIs" dxfId="88" priority="17" operator="between">
      <formula>1</formula>
      <formula>10</formula>
    </cfRule>
  </conditionalFormatting>
  <conditionalFormatting sqref="E3">
    <cfRule type="cellIs" dxfId="87" priority="8" operator="between">
      <formula>1</formula>
      <formula>10</formula>
    </cfRule>
  </conditionalFormatting>
  <conditionalFormatting sqref="G3">
    <cfRule type="cellIs" dxfId="86" priority="7" operator="between">
      <formula>1</formula>
      <formula>10</formula>
    </cfRule>
  </conditionalFormatting>
  <conditionalFormatting sqref="E4:E18">
    <cfRule type="cellIs" dxfId="85" priority="6" operator="between">
      <formula>1</formula>
      <formula>10</formula>
    </cfRule>
  </conditionalFormatting>
  <conditionalFormatting sqref="G4:G18">
    <cfRule type="cellIs" dxfId="84" priority="5" operator="between">
      <formula>1</formula>
      <formula>10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4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F10" sqref="F10"/>
    </sheetView>
  </sheetViews>
  <sheetFormatPr defaultRowHeight="12.75"/>
  <cols>
    <col min="1" max="1" width="4.7109375" style="1" customWidth="1"/>
    <col min="2" max="2" width="11.28515625" style="1" customWidth="1"/>
    <col min="3" max="3" width="11.42578125" style="1" customWidth="1"/>
    <col min="4" max="4" width="10.85546875" style="1" customWidth="1"/>
    <col min="5" max="5" width="6.28515625" style="1" customWidth="1"/>
    <col min="6" max="6" width="10.140625" style="1" customWidth="1"/>
    <col min="7" max="7" width="5.7109375" style="1" customWidth="1"/>
    <col min="8" max="8" width="9.140625" style="1"/>
    <col min="9" max="9" width="5.7109375" style="1" customWidth="1"/>
    <col min="10" max="10" width="9.140625" style="1"/>
    <col min="11" max="11" width="5.7109375" style="1" customWidth="1"/>
    <col min="12" max="12" width="9.140625" style="1"/>
    <col min="13" max="13" width="5.7109375" style="1" customWidth="1"/>
    <col min="14" max="14" width="9.140625" style="1"/>
    <col min="15" max="15" width="5.7109375" style="1" customWidth="1"/>
    <col min="16" max="16" width="9.140625" style="1"/>
    <col min="17" max="17" width="5.7109375" style="1" customWidth="1"/>
    <col min="18" max="18" width="9.140625" style="1"/>
    <col min="19" max="19" width="5.7109375" style="1" customWidth="1"/>
    <col min="20" max="20" width="9.140625" style="1"/>
    <col min="21" max="21" width="5.7109375" style="1" customWidth="1"/>
    <col min="22" max="22" width="9.140625" style="1"/>
    <col min="23" max="23" width="5.7109375" style="1" customWidth="1"/>
    <col min="24" max="16384" width="9.140625" style="1"/>
  </cols>
  <sheetData>
    <row r="1" spans="1:23" ht="28.5" thickBot="1">
      <c r="A1" s="62" t="s">
        <v>35</v>
      </c>
      <c r="B1" s="63"/>
      <c r="C1" s="63"/>
      <c r="D1" s="64" t="s">
        <v>8</v>
      </c>
      <c r="E1" s="65"/>
      <c r="F1" s="65"/>
      <c r="G1" s="65"/>
      <c r="H1" s="67" t="s">
        <v>9</v>
      </c>
      <c r="I1" s="58"/>
      <c r="J1" s="58"/>
      <c r="K1" s="58"/>
      <c r="L1" s="60" t="s">
        <v>10</v>
      </c>
      <c r="M1" s="58"/>
      <c r="N1" s="58"/>
      <c r="O1" s="66"/>
      <c r="P1" s="60" t="s">
        <v>11</v>
      </c>
      <c r="Q1" s="58"/>
      <c r="R1" s="58"/>
      <c r="S1" s="61"/>
      <c r="T1" s="57" t="s">
        <v>13</v>
      </c>
      <c r="U1" s="58"/>
      <c r="V1" s="58"/>
      <c r="W1" s="59"/>
    </row>
    <row r="2" spans="1:23" s="2" customFormat="1" ht="40.5" customHeight="1" thickBot="1">
      <c r="A2" s="36" t="s">
        <v>7</v>
      </c>
      <c r="B2" s="37" t="s">
        <v>0</v>
      </c>
      <c r="C2" s="38" t="s">
        <v>12</v>
      </c>
      <c r="D2" s="39" t="s">
        <v>17</v>
      </c>
      <c r="E2" s="40" t="s">
        <v>15</v>
      </c>
      <c r="F2" s="40" t="s">
        <v>18</v>
      </c>
      <c r="G2" s="41" t="s">
        <v>14</v>
      </c>
      <c r="H2" s="39" t="s">
        <v>17</v>
      </c>
      <c r="I2" s="40" t="s">
        <v>15</v>
      </c>
      <c r="J2" s="40" t="s">
        <v>18</v>
      </c>
      <c r="K2" s="41" t="s">
        <v>14</v>
      </c>
      <c r="L2" s="42" t="s">
        <v>17</v>
      </c>
      <c r="M2" s="40" t="s">
        <v>15</v>
      </c>
      <c r="N2" s="40" t="s">
        <v>18</v>
      </c>
      <c r="O2" s="43" t="s">
        <v>14</v>
      </c>
      <c r="P2" s="42" t="s">
        <v>17</v>
      </c>
      <c r="Q2" s="40" t="s">
        <v>15</v>
      </c>
      <c r="R2" s="40" t="s">
        <v>18</v>
      </c>
      <c r="S2" s="44" t="s">
        <v>14</v>
      </c>
      <c r="T2" s="45" t="s">
        <v>17</v>
      </c>
      <c r="U2" s="40" t="s">
        <v>15</v>
      </c>
      <c r="V2" s="40" t="s">
        <v>18</v>
      </c>
      <c r="W2" s="46" t="s">
        <v>14</v>
      </c>
    </row>
    <row r="3" spans="1:23" s="8" customFormat="1" ht="24" customHeight="1">
      <c r="A3" s="19">
        <v>1</v>
      </c>
      <c r="B3" s="20" t="s">
        <v>3</v>
      </c>
      <c r="C3" s="21">
        <f>[1]!AUDUSD</f>
        <v>0.78151000000000004</v>
      </c>
      <c r="D3" s="22">
        <v>0.78200000000000003</v>
      </c>
      <c r="E3" s="23">
        <f>(D3-$C$3:$C$18)*10000</f>
        <v>4.8999999999999044</v>
      </c>
      <c r="F3" s="24">
        <v>0.78100000000000003</v>
      </c>
      <c r="G3" s="25">
        <f>($C$3:$C$18-F3)*10000</f>
        <v>5.1000000000001044</v>
      </c>
      <c r="H3" s="22">
        <v>0.78200000000000003</v>
      </c>
      <c r="I3" s="23">
        <f>(H3-$C$3:$C$18)*10000</f>
        <v>4.8999999999999044</v>
      </c>
      <c r="J3" s="24">
        <v>0.78100000000000003</v>
      </c>
      <c r="K3" s="25">
        <f>($C$3:$C$18-J3)*10000</f>
        <v>5.1000000000001044</v>
      </c>
      <c r="L3" s="26">
        <v>0.78200000000000003</v>
      </c>
      <c r="M3" s="23">
        <f>(L3-$C$3:$C$18)*10000</f>
        <v>4.8999999999999044</v>
      </c>
      <c r="N3" s="24">
        <v>0.78100000000000003</v>
      </c>
      <c r="O3" s="27">
        <f>($C$3:$C$18-N3)*10000</f>
        <v>5.1000000000001044</v>
      </c>
      <c r="P3" s="26">
        <v>0.78200000000000003</v>
      </c>
      <c r="Q3" s="23">
        <f>(P3-$C$3:$C$18)*10000</f>
        <v>4.8999999999999044</v>
      </c>
      <c r="R3" s="24">
        <v>0.78100000000000003</v>
      </c>
      <c r="S3" s="28">
        <f>($C$3:$C$18-R3)*10000</f>
        <v>5.1000000000001044</v>
      </c>
      <c r="T3" s="29">
        <v>0.78200000000000003</v>
      </c>
      <c r="U3" s="23">
        <f>(T3-$C$3:$C$18)*10000</f>
        <v>4.8999999999999044</v>
      </c>
      <c r="V3" s="24">
        <v>0.78100000000000003</v>
      </c>
      <c r="W3" s="30">
        <f>($C$3:$C$18-V3)*10000</f>
        <v>5.1000000000001044</v>
      </c>
    </row>
    <row r="4" spans="1:23" s="8" customFormat="1" ht="24" customHeight="1">
      <c r="A4" s="19">
        <v>2</v>
      </c>
      <c r="B4" s="20" t="s">
        <v>2</v>
      </c>
      <c r="C4" s="21">
        <f>[1]!EURUSD</f>
        <v>1.1778999999999999</v>
      </c>
      <c r="D4" s="22">
        <v>1.1785000000000001</v>
      </c>
      <c r="E4" s="23">
        <f>(D4-$C$3:$C$18)*10000</f>
        <v>6.0000000000015596</v>
      </c>
      <c r="F4" s="24">
        <v>1.1775</v>
      </c>
      <c r="G4" s="25">
        <f>($C$3:$C$18-F4)*10000</f>
        <v>3.9999999999995595</v>
      </c>
      <c r="H4" s="22">
        <v>1.1785000000000001</v>
      </c>
      <c r="I4" s="23">
        <f>(H4-$C$3:$C$18)*10000</f>
        <v>6.0000000000015596</v>
      </c>
      <c r="J4" s="24">
        <v>1.1775</v>
      </c>
      <c r="K4" s="25">
        <f>($C$3:$C$18-J4)*10000</f>
        <v>3.9999999999995595</v>
      </c>
      <c r="L4" s="26">
        <v>1.1785000000000001</v>
      </c>
      <c r="M4" s="23">
        <f>(L4-$C$3:$C$18)*10000</f>
        <v>6.0000000000015596</v>
      </c>
      <c r="N4" s="24">
        <v>1.1775</v>
      </c>
      <c r="O4" s="27">
        <f>($C$3:$C$18-N4)*10000</f>
        <v>3.9999999999995595</v>
      </c>
      <c r="P4" s="26">
        <v>1.1785000000000001</v>
      </c>
      <c r="Q4" s="23">
        <f>(P4-$C$3:$C$18)*10000</f>
        <v>6.0000000000015596</v>
      </c>
      <c r="R4" s="24">
        <v>1.1775</v>
      </c>
      <c r="S4" s="28">
        <f>($C$3:$C$18-R4)*10000</f>
        <v>3.9999999999995595</v>
      </c>
      <c r="T4" s="29">
        <v>1.1785000000000001</v>
      </c>
      <c r="U4" s="23">
        <f>(T4-$C$3:$C$18)*10000</f>
        <v>6.0000000000015596</v>
      </c>
      <c r="V4" s="24">
        <v>1.1775</v>
      </c>
      <c r="W4" s="30">
        <f>($C$3:$C$18-V4)*10000</f>
        <v>3.9999999999995595</v>
      </c>
    </row>
    <row r="5" spans="1:23" s="8" customFormat="1" ht="24" customHeight="1">
      <c r="A5" s="19">
        <v>3</v>
      </c>
      <c r="B5" s="20" t="s">
        <v>1</v>
      </c>
      <c r="C5" s="21">
        <f>[1]!GBPUSD</f>
        <v>1.31873</v>
      </c>
      <c r="D5" s="22">
        <v>1.3191999999999999</v>
      </c>
      <c r="E5" s="23">
        <f>(D5-$C$3:$C$18)*10000</f>
        <v>4.6999999999997044</v>
      </c>
      <c r="F5" s="24">
        <v>1.3182</v>
      </c>
      <c r="G5" s="25">
        <f>($C$3:$C$18-F5)*10000</f>
        <v>5.2999999999991942</v>
      </c>
      <c r="H5" s="22">
        <v>1.3191999999999999</v>
      </c>
      <c r="I5" s="23">
        <f>(H5-$C$3:$C$18)*10000</f>
        <v>4.6999999999997044</v>
      </c>
      <c r="J5" s="24">
        <v>1.3182</v>
      </c>
      <c r="K5" s="25">
        <f>($C$3:$C$18-J5)*10000</f>
        <v>5.2999999999991942</v>
      </c>
      <c r="L5" s="26">
        <v>1.3191999999999999</v>
      </c>
      <c r="M5" s="23">
        <f>(L5-$C$3:$C$18)*10000</f>
        <v>4.6999999999997044</v>
      </c>
      <c r="N5" s="24">
        <v>1.3182</v>
      </c>
      <c r="O5" s="27">
        <f>($C$3:$C$18-N5)*10000</f>
        <v>5.2999999999991942</v>
      </c>
      <c r="P5" s="26">
        <v>1.3191999999999999</v>
      </c>
      <c r="Q5" s="23">
        <f>(P5-$C$3:$C$18)*10000</f>
        <v>4.6999999999997044</v>
      </c>
      <c r="R5" s="24">
        <v>1.3182</v>
      </c>
      <c r="S5" s="28">
        <f>($C$3:$C$18-R5)*10000</f>
        <v>5.2999999999991942</v>
      </c>
      <c r="T5" s="29">
        <v>1.3191999999999999</v>
      </c>
      <c r="U5" s="23">
        <f>(T5-$C$3:$C$18)*10000</f>
        <v>4.6999999999997044</v>
      </c>
      <c r="V5" s="24">
        <v>1.3182</v>
      </c>
      <c r="W5" s="30">
        <f>($C$3:$C$18-V5)*10000</f>
        <v>5.2999999999991942</v>
      </c>
    </row>
    <row r="6" spans="1:23" s="8" customFormat="1" ht="24" customHeight="1">
      <c r="A6" s="19">
        <v>4</v>
      </c>
      <c r="B6" s="20" t="s">
        <v>4</v>
      </c>
      <c r="C6" s="21">
        <f>[1]!NZDUSD</f>
        <v>0.69628999999999996</v>
      </c>
      <c r="D6" s="22">
        <v>0.69699999999999995</v>
      </c>
      <c r="E6" s="23">
        <f>(D6-$C$3:$C$18)*10000</f>
        <v>7.0999999999998842</v>
      </c>
      <c r="F6" s="24">
        <v>0.69599999999999995</v>
      </c>
      <c r="G6" s="25">
        <f>($C$3:$C$18-F6)*10000</f>
        <v>2.9000000000001247</v>
      </c>
      <c r="H6" s="22">
        <v>0.69699999999999995</v>
      </c>
      <c r="I6" s="23">
        <f>(H6-$C$3:$C$18)*10000</f>
        <v>7.0999999999998842</v>
      </c>
      <c r="J6" s="24">
        <v>0.69599999999999995</v>
      </c>
      <c r="K6" s="25">
        <f>($C$3:$C$18-J6)*10000</f>
        <v>2.9000000000001247</v>
      </c>
      <c r="L6" s="26">
        <v>0.69699999999999995</v>
      </c>
      <c r="M6" s="23">
        <f>(L6-$C$3:$C$18)*10000</f>
        <v>7.0999999999998842</v>
      </c>
      <c r="N6" s="24">
        <v>0.69599999999999995</v>
      </c>
      <c r="O6" s="27">
        <f>($C$3:$C$18-N6)*10000</f>
        <v>2.9000000000001247</v>
      </c>
      <c r="P6" s="26">
        <v>0.69699999999999995</v>
      </c>
      <c r="Q6" s="23">
        <f>(P6-$C$3:$C$18)*10000</f>
        <v>7.0999999999998842</v>
      </c>
      <c r="R6" s="24">
        <v>0.69599999999999995</v>
      </c>
      <c r="S6" s="28">
        <f>($C$3:$C$18-R6)*10000</f>
        <v>2.9000000000001247</v>
      </c>
      <c r="T6" s="29">
        <v>0.69699999999999995</v>
      </c>
      <c r="U6" s="23">
        <f>(T6-$C$3:$C$18)*10000</f>
        <v>7.0999999999998842</v>
      </c>
      <c r="V6" s="24">
        <v>0.69599999999999995</v>
      </c>
      <c r="W6" s="30">
        <f>($C$3:$C$18-V6)*10000</f>
        <v>2.9000000000001247</v>
      </c>
    </row>
    <row r="7" spans="1:23" s="8" customFormat="1" ht="24" customHeight="1">
      <c r="A7" s="19">
        <v>5</v>
      </c>
      <c r="B7" s="20" t="s">
        <v>5</v>
      </c>
      <c r="C7" s="21">
        <f>[1]!USDCAD</f>
        <v>1.2624899999999999</v>
      </c>
      <c r="D7" s="22">
        <v>1.2629999999999999</v>
      </c>
      <c r="E7" s="23">
        <f>(D7-$C$3:$C$18)*10000</f>
        <v>5.1000000000001044</v>
      </c>
      <c r="F7" s="24">
        <v>1.262</v>
      </c>
      <c r="G7" s="25">
        <f>($C$3:$C$18-F7)*10000</f>
        <v>4.8999999999987942</v>
      </c>
      <c r="H7" s="22">
        <v>1.2629999999999999</v>
      </c>
      <c r="I7" s="23">
        <f>(H7-$C$3:$C$18)*10000</f>
        <v>5.1000000000001044</v>
      </c>
      <c r="J7" s="24">
        <v>1.262</v>
      </c>
      <c r="K7" s="25">
        <f>($C$3:$C$18-J7)*10000</f>
        <v>4.8999999999987942</v>
      </c>
      <c r="L7" s="26">
        <v>1.2629999999999999</v>
      </c>
      <c r="M7" s="23">
        <f>(L7-$C$3:$C$18)*10000</f>
        <v>5.1000000000001044</v>
      </c>
      <c r="N7" s="24">
        <v>1.262</v>
      </c>
      <c r="O7" s="27">
        <f>($C$3:$C$18-N7)*10000</f>
        <v>4.8999999999987942</v>
      </c>
      <c r="P7" s="26">
        <v>1.2629999999999999</v>
      </c>
      <c r="Q7" s="23">
        <f>(P7-$C$3:$C$18)*10000</f>
        <v>5.1000000000001044</v>
      </c>
      <c r="R7" s="24">
        <v>1.262</v>
      </c>
      <c r="S7" s="28">
        <f>($C$3:$C$18-R7)*10000</f>
        <v>4.8999999999987942</v>
      </c>
      <c r="T7" s="29">
        <v>1.2629999999999999</v>
      </c>
      <c r="U7" s="23">
        <f>(T7-$C$3:$C$18)*10000</f>
        <v>5.1000000000001044</v>
      </c>
      <c r="V7" s="24">
        <v>1.262</v>
      </c>
      <c r="W7" s="30">
        <f>($C$3:$C$18-V7)*10000</f>
        <v>4.8999999999987942</v>
      </c>
    </row>
    <row r="8" spans="1:23" s="8" customFormat="1" ht="24" customHeight="1">
      <c r="A8" s="19">
        <v>6</v>
      </c>
      <c r="B8" s="20" t="s">
        <v>6</v>
      </c>
      <c r="C8" s="31">
        <f>[1]!USDJPY</f>
        <v>113.49299999999999</v>
      </c>
      <c r="D8" s="32">
        <v>113.52</v>
      </c>
      <c r="E8" s="23">
        <f>(D8-$C$3:$C$18)*100</f>
        <v>2.7000000000001023</v>
      </c>
      <c r="F8" s="33">
        <v>113.44</v>
      </c>
      <c r="G8" s="25">
        <f>($C$3:$C$18-F8)*100</f>
        <v>5.2999999999997272</v>
      </c>
      <c r="H8" s="32">
        <v>113.52</v>
      </c>
      <c r="I8" s="23">
        <f>(H8-$C$3:$C$18)*100</f>
        <v>2.7000000000001023</v>
      </c>
      <c r="J8" s="33">
        <v>113.44</v>
      </c>
      <c r="K8" s="25">
        <f>($C$3:$C$18-J8)*100</f>
        <v>5.2999999999997272</v>
      </c>
      <c r="L8" s="34">
        <v>113.52</v>
      </c>
      <c r="M8" s="23">
        <f>(L8-$C$3:$C$18)*100</f>
        <v>2.7000000000001023</v>
      </c>
      <c r="N8" s="33">
        <v>113.44</v>
      </c>
      <c r="O8" s="27">
        <f>($C$3:$C$18-N8)*100</f>
        <v>5.2999999999997272</v>
      </c>
      <c r="P8" s="34">
        <v>113.52</v>
      </c>
      <c r="Q8" s="23">
        <f>(P8-$C$3:$C$18)*100</f>
        <v>2.7000000000001023</v>
      </c>
      <c r="R8" s="33">
        <v>113.44</v>
      </c>
      <c r="S8" s="28">
        <f>($C$3:$C$18-R8)*100</f>
        <v>5.2999999999997272</v>
      </c>
      <c r="T8" s="35">
        <v>113.52</v>
      </c>
      <c r="U8" s="23">
        <f>(T8-$C$3:$C$18)*100</f>
        <v>2.7000000000001023</v>
      </c>
      <c r="V8" s="33">
        <v>113.44</v>
      </c>
      <c r="W8" s="30">
        <f>($C$3:$C$18-V8)*100</f>
        <v>5.2999999999997272</v>
      </c>
    </row>
    <row r="9" spans="1:23" s="9" customFormat="1" ht="24" customHeight="1">
      <c r="A9" s="19">
        <v>7</v>
      </c>
      <c r="B9" s="20" t="s">
        <v>20</v>
      </c>
      <c r="C9" s="31">
        <f>[1]!AUDJPY</f>
        <v>88.683000000000007</v>
      </c>
      <c r="D9" s="32">
        <v>88.72</v>
      </c>
      <c r="E9" s="23">
        <f>(D9-$C$3:$C$18)*100</f>
        <v>3.6999999999991928</v>
      </c>
      <c r="F9" s="33">
        <v>88.62</v>
      </c>
      <c r="G9" s="25">
        <f>($C$3:$C$18-F9)*100</f>
        <v>6.3000000000002387</v>
      </c>
      <c r="H9" s="32">
        <v>88.72</v>
      </c>
      <c r="I9" s="23">
        <f>(H9-$C$3:$C$18)*100</f>
        <v>3.6999999999991928</v>
      </c>
      <c r="J9" s="33">
        <v>88.62</v>
      </c>
      <c r="K9" s="25">
        <f>($C$3:$C$18-J9)*100</f>
        <v>6.3000000000002387</v>
      </c>
      <c r="L9" s="34">
        <v>88.72</v>
      </c>
      <c r="M9" s="23">
        <f>(L9-$C$3:$C$18)*100</f>
        <v>3.6999999999991928</v>
      </c>
      <c r="N9" s="33">
        <v>88.62</v>
      </c>
      <c r="O9" s="27">
        <f>($C$3:$C$18-N9)*100</f>
        <v>6.3000000000002387</v>
      </c>
      <c r="P9" s="34">
        <v>88.72</v>
      </c>
      <c r="Q9" s="23">
        <f>(P9-$C$3:$C$18)*100</f>
        <v>3.6999999999991928</v>
      </c>
      <c r="R9" s="33">
        <v>88.62</v>
      </c>
      <c r="S9" s="28">
        <f>($C$3:$C$18-R9)*100</f>
        <v>6.3000000000002387</v>
      </c>
      <c r="T9" s="35">
        <v>88.72</v>
      </c>
      <c r="U9" s="23">
        <f>(T9-$C$3:$C$18)*100</f>
        <v>3.6999999999991928</v>
      </c>
      <c r="V9" s="33">
        <v>88.62</v>
      </c>
      <c r="W9" s="30">
        <f>($C$3:$C$18-V9)*100</f>
        <v>6.3000000000002387</v>
      </c>
    </row>
    <row r="10" spans="1:23" s="9" customFormat="1" ht="24" customHeight="1">
      <c r="A10" s="19">
        <v>8</v>
      </c>
      <c r="B10" s="20" t="s">
        <v>21</v>
      </c>
      <c r="C10" s="31">
        <f>[1]!EURJPY</f>
        <v>133.65</v>
      </c>
      <c r="D10" s="32">
        <v>133.69999999999999</v>
      </c>
      <c r="E10" s="23">
        <f>(D10-$C$3:$C$18)*100</f>
        <v>4.9999999999982947</v>
      </c>
      <c r="F10" s="33">
        <v>133.6</v>
      </c>
      <c r="G10" s="25">
        <f>($C$3:$C$18-F10)*100</f>
        <v>5.0000000000011369</v>
      </c>
      <c r="H10" s="32">
        <v>133.69999999999999</v>
      </c>
      <c r="I10" s="23">
        <f>(H10-$C$3:$C$18)*100</f>
        <v>4.9999999999982947</v>
      </c>
      <c r="J10" s="33">
        <v>133.6</v>
      </c>
      <c r="K10" s="25">
        <f>($C$3:$C$18-J10)*100</f>
        <v>5.0000000000011369</v>
      </c>
      <c r="L10" s="34">
        <v>133.69999999999999</v>
      </c>
      <c r="M10" s="23">
        <f>(L10-$C$3:$C$18)*100</f>
        <v>4.9999999999982947</v>
      </c>
      <c r="N10" s="33">
        <v>133.6</v>
      </c>
      <c r="O10" s="27">
        <f>($C$3:$C$18-N10)*100</f>
        <v>5.0000000000011369</v>
      </c>
      <c r="P10" s="34">
        <v>133.69999999999999</v>
      </c>
      <c r="Q10" s="23">
        <f>(P10-$C$3:$C$18)*100</f>
        <v>4.9999999999982947</v>
      </c>
      <c r="R10" s="33">
        <v>133.6</v>
      </c>
      <c r="S10" s="28">
        <f>($C$3:$C$18-R10)*100</f>
        <v>5.0000000000011369</v>
      </c>
      <c r="T10" s="35">
        <v>133.69999999999999</v>
      </c>
      <c r="U10" s="23">
        <f>(T10-$C$3:$C$18)*100</f>
        <v>4.9999999999982947</v>
      </c>
      <c r="V10" s="33">
        <v>133.6</v>
      </c>
      <c r="W10" s="30">
        <f>($C$3:$C$18-V10)*100</f>
        <v>5.0000000000011369</v>
      </c>
    </row>
    <row r="11" spans="1:23" s="9" customFormat="1" ht="24" customHeight="1">
      <c r="A11" s="19">
        <v>9</v>
      </c>
      <c r="B11" s="20" t="s">
        <v>22</v>
      </c>
      <c r="C11" s="31">
        <f>[1]!GBPJPY</f>
        <v>149.678</v>
      </c>
      <c r="D11" s="32">
        <v>149.72</v>
      </c>
      <c r="E11" s="23">
        <f>(D11-$C$3:$C$18)*100</f>
        <v>4.2000000000001592</v>
      </c>
      <c r="F11" s="33">
        <v>149.62</v>
      </c>
      <c r="G11" s="25">
        <f>($C$3:$C$18-F11)*100</f>
        <v>5.7999999999992724</v>
      </c>
      <c r="H11" s="32">
        <v>149.72</v>
      </c>
      <c r="I11" s="23">
        <f>(H11-$C$3:$C$18)*100</f>
        <v>4.2000000000001592</v>
      </c>
      <c r="J11" s="33">
        <v>149.62</v>
      </c>
      <c r="K11" s="25">
        <f>($C$3:$C$18-J11)*100</f>
        <v>5.7999999999992724</v>
      </c>
      <c r="L11" s="34">
        <v>149.72</v>
      </c>
      <c r="M11" s="23">
        <f>(L11-$C$3:$C$18)*100</f>
        <v>4.2000000000001592</v>
      </c>
      <c r="N11" s="33">
        <v>149.62</v>
      </c>
      <c r="O11" s="27">
        <f>($C$3:$C$18-N11)*100</f>
        <v>5.7999999999992724</v>
      </c>
      <c r="P11" s="34">
        <v>149.72</v>
      </c>
      <c r="Q11" s="23">
        <f>(P11-$C$3:$C$18)*100</f>
        <v>4.2000000000001592</v>
      </c>
      <c r="R11" s="33">
        <v>149.62</v>
      </c>
      <c r="S11" s="28">
        <f>($C$3:$C$18-R11)*100</f>
        <v>5.7999999999992724</v>
      </c>
      <c r="T11" s="35">
        <v>149.72</v>
      </c>
      <c r="U11" s="23">
        <f>(T11-$C$3:$C$18)*100</f>
        <v>4.2000000000001592</v>
      </c>
      <c r="V11" s="33">
        <v>149.62</v>
      </c>
      <c r="W11" s="30">
        <f>($C$3:$C$18-V11)*100</f>
        <v>5.7999999999992724</v>
      </c>
    </row>
    <row r="12" spans="1:23" s="9" customFormat="1" ht="24" customHeight="1">
      <c r="A12" s="19">
        <v>10</v>
      </c>
      <c r="B12" s="20" t="s">
        <v>23</v>
      </c>
      <c r="C12" s="21">
        <f>[1]!EURAUD</f>
        <v>1.50637</v>
      </c>
      <c r="D12" s="22">
        <v>1.5067999999999999</v>
      </c>
      <c r="E12" s="23">
        <f t="shared" ref="E12:E18" si="0">(D12-$C$3:$C$18)*10000</f>
        <v>4.2999999999993044</v>
      </c>
      <c r="F12" s="24">
        <v>1.506</v>
      </c>
      <c r="G12" s="25">
        <f t="shared" ref="G12:G18" si="1">($C$3:$C$18-F12)*10000</f>
        <v>3.6999999999998145</v>
      </c>
      <c r="H12" s="22">
        <v>1.5067999999999999</v>
      </c>
      <c r="I12" s="23">
        <f t="shared" ref="I12:I18" si="2">(H12-$C$3:$C$18)*10000</f>
        <v>4.2999999999993044</v>
      </c>
      <c r="J12" s="24">
        <v>1.506</v>
      </c>
      <c r="K12" s="25">
        <f t="shared" ref="K12:K18" si="3">($C$3:$C$18-J12)*10000</f>
        <v>3.6999999999998145</v>
      </c>
      <c r="L12" s="26">
        <v>1.5067999999999999</v>
      </c>
      <c r="M12" s="23">
        <f t="shared" ref="M12:M18" si="4">(L12-$C$3:$C$18)*10000</f>
        <v>4.2999999999993044</v>
      </c>
      <c r="N12" s="24">
        <v>1.506</v>
      </c>
      <c r="O12" s="27">
        <f t="shared" ref="O12:O18" si="5">($C$3:$C$18-N12)*10000</f>
        <v>3.6999999999998145</v>
      </c>
      <c r="P12" s="26">
        <v>1.5067999999999999</v>
      </c>
      <c r="Q12" s="23">
        <f t="shared" ref="Q12:Q18" si="6">(P12-$C$3:$C$18)*10000</f>
        <v>4.2999999999993044</v>
      </c>
      <c r="R12" s="24">
        <v>1.506</v>
      </c>
      <c r="S12" s="28">
        <f t="shared" ref="S12:S18" si="7">($C$3:$C$18-R12)*10000</f>
        <v>3.6999999999998145</v>
      </c>
      <c r="T12" s="29">
        <v>1.5067999999999999</v>
      </c>
      <c r="U12" s="23">
        <f t="shared" ref="U12:U18" si="8">(T12-$C$3:$C$18)*10000</f>
        <v>4.2999999999993044</v>
      </c>
      <c r="V12" s="24">
        <v>1.506</v>
      </c>
      <c r="W12" s="30">
        <f t="shared" ref="W12:W18" si="9">($C$3:$C$18-V12)*10000</f>
        <v>3.6999999999998145</v>
      </c>
    </row>
    <row r="13" spans="1:23" s="9" customFormat="1" ht="24" customHeight="1">
      <c r="A13" s="19">
        <v>11</v>
      </c>
      <c r="B13" s="20" t="s">
        <v>24</v>
      </c>
      <c r="C13" s="21">
        <f>[1]!EURCAD</f>
        <v>1.4867900000000001</v>
      </c>
      <c r="D13" s="22">
        <v>1.4872000000000001</v>
      </c>
      <c r="E13" s="23">
        <f t="shared" si="0"/>
        <v>4.1000000000002146</v>
      </c>
      <c r="F13" s="24">
        <v>1.4862</v>
      </c>
      <c r="G13" s="25">
        <f t="shared" si="1"/>
        <v>5.9000000000009045</v>
      </c>
      <c r="H13" s="22">
        <v>1.4872000000000001</v>
      </c>
      <c r="I13" s="23">
        <f t="shared" si="2"/>
        <v>4.1000000000002146</v>
      </c>
      <c r="J13" s="24">
        <v>1.4862</v>
      </c>
      <c r="K13" s="25">
        <f t="shared" si="3"/>
        <v>5.9000000000009045</v>
      </c>
      <c r="L13" s="26">
        <v>1.4872000000000001</v>
      </c>
      <c r="M13" s="23">
        <f t="shared" si="4"/>
        <v>4.1000000000002146</v>
      </c>
      <c r="N13" s="24">
        <v>1.4862</v>
      </c>
      <c r="O13" s="27">
        <f t="shared" si="5"/>
        <v>5.9000000000009045</v>
      </c>
      <c r="P13" s="26">
        <v>1.4872000000000001</v>
      </c>
      <c r="Q13" s="23">
        <f t="shared" si="6"/>
        <v>4.1000000000002146</v>
      </c>
      <c r="R13" s="24">
        <v>1.4862</v>
      </c>
      <c r="S13" s="28">
        <f t="shared" si="7"/>
        <v>5.9000000000009045</v>
      </c>
      <c r="T13" s="29">
        <v>1.4872000000000001</v>
      </c>
      <c r="U13" s="23">
        <f t="shared" si="8"/>
        <v>4.1000000000002146</v>
      </c>
      <c r="V13" s="24">
        <v>1.4862</v>
      </c>
      <c r="W13" s="30">
        <f t="shared" si="9"/>
        <v>5.9000000000009045</v>
      </c>
    </row>
    <row r="14" spans="1:23" s="9" customFormat="1" ht="24" customHeight="1">
      <c r="A14" s="19">
        <v>12</v>
      </c>
      <c r="B14" s="20" t="s">
        <v>25</v>
      </c>
      <c r="C14" s="21">
        <f>[1]!EURGBP</f>
        <v>0.89236000000000004</v>
      </c>
      <c r="D14" s="22">
        <v>0.89300000000000002</v>
      </c>
      <c r="E14" s="23">
        <f t="shared" si="0"/>
        <v>6.3999999999997392</v>
      </c>
      <c r="F14" s="24">
        <v>0.89200000000000002</v>
      </c>
      <c r="G14" s="25">
        <f t="shared" si="1"/>
        <v>3.6000000000002697</v>
      </c>
      <c r="H14" s="22">
        <v>0.89300000000000002</v>
      </c>
      <c r="I14" s="23">
        <f t="shared" si="2"/>
        <v>6.3999999999997392</v>
      </c>
      <c r="J14" s="24">
        <v>0.89200000000000002</v>
      </c>
      <c r="K14" s="25">
        <f t="shared" si="3"/>
        <v>3.6000000000002697</v>
      </c>
      <c r="L14" s="26">
        <v>0.89300000000000002</v>
      </c>
      <c r="M14" s="23">
        <f t="shared" si="4"/>
        <v>6.3999999999997392</v>
      </c>
      <c r="N14" s="24">
        <v>0.89200000000000002</v>
      </c>
      <c r="O14" s="27">
        <f t="shared" si="5"/>
        <v>3.6000000000002697</v>
      </c>
      <c r="P14" s="26">
        <v>0.89300000000000002</v>
      </c>
      <c r="Q14" s="23">
        <f t="shared" si="6"/>
        <v>6.3999999999997392</v>
      </c>
      <c r="R14" s="24">
        <v>0.89200000000000002</v>
      </c>
      <c r="S14" s="28">
        <f t="shared" si="7"/>
        <v>3.6000000000002697</v>
      </c>
      <c r="T14" s="29">
        <v>0.89300000000000002</v>
      </c>
      <c r="U14" s="23">
        <f t="shared" si="8"/>
        <v>6.3999999999997392</v>
      </c>
      <c r="V14" s="24">
        <v>0.89200000000000002</v>
      </c>
      <c r="W14" s="30">
        <f t="shared" si="9"/>
        <v>3.6000000000002697</v>
      </c>
    </row>
    <row r="15" spans="1:23" s="9" customFormat="1" ht="24" customHeight="1">
      <c r="A15" s="19">
        <v>13</v>
      </c>
      <c r="B15" s="20" t="s">
        <v>29</v>
      </c>
      <c r="C15" s="21">
        <f>[1]!EURNZD</f>
        <v>1.6915</v>
      </c>
      <c r="D15" s="22">
        <v>1.6919999999999999</v>
      </c>
      <c r="E15" s="23">
        <f t="shared" si="0"/>
        <v>4.9999999999994493</v>
      </c>
      <c r="F15" s="24">
        <v>1.6910000000000001</v>
      </c>
      <c r="G15" s="25">
        <f t="shared" si="1"/>
        <v>4.9999999999994493</v>
      </c>
      <c r="H15" s="22">
        <v>1.6919999999999999</v>
      </c>
      <c r="I15" s="23">
        <f t="shared" si="2"/>
        <v>4.9999999999994493</v>
      </c>
      <c r="J15" s="24">
        <v>1.6910000000000001</v>
      </c>
      <c r="K15" s="25">
        <f t="shared" si="3"/>
        <v>4.9999999999994493</v>
      </c>
      <c r="L15" s="26">
        <v>1.6919999999999999</v>
      </c>
      <c r="M15" s="23">
        <f t="shared" si="4"/>
        <v>4.9999999999994493</v>
      </c>
      <c r="N15" s="24">
        <v>1.6910000000000001</v>
      </c>
      <c r="O15" s="27">
        <f t="shared" si="5"/>
        <v>4.9999999999994493</v>
      </c>
      <c r="P15" s="26">
        <v>1.6919999999999999</v>
      </c>
      <c r="Q15" s="23">
        <f t="shared" si="6"/>
        <v>4.9999999999994493</v>
      </c>
      <c r="R15" s="24">
        <v>1.6910000000000001</v>
      </c>
      <c r="S15" s="28">
        <f t="shared" si="7"/>
        <v>4.9999999999994493</v>
      </c>
      <c r="T15" s="29">
        <v>1.6919999999999999</v>
      </c>
      <c r="U15" s="23">
        <f t="shared" si="8"/>
        <v>4.9999999999994493</v>
      </c>
      <c r="V15" s="24">
        <v>1.6910000000000001</v>
      </c>
      <c r="W15" s="30">
        <f t="shared" si="9"/>
        <v>4.9999999999994493</v>
      </c>
    </row>
    <row r="16" spans="1:23" s="9" customFormat="1" ht="24" customHeight="1">
      <c r="A16" s="19">
        <v>14</v>
      </c>
      <c r="B16" s="20" t="s">
        <v>26</v>
      </c>
      <c r="C16" s="21">
        <f>[1]!GBPAUD</f>
        <v>1.68692</v>
      </c>
      <c r="D16" s="22">
        <v>1.6874</v>
      </c>
      <c r="E16" s="23">
        <f t="shared" si="0"/>
        <v>4.8000000000003595</v>
      </c>
      <c r="F16" s="24">
        <v>1.6863999999999999</v>
      </c>
      <c r="G16" s="25">
        <f t="shared" si="1"/>
        <v>5.2000000000007596</v>
      </c>
      <c r="H16" s="22">
        <v>1.6874</v>
      </c>
      <c r="I16" s="23">
        <f t="shared" si="2"/>
        <v>4.8000000000003595</v>
      </c>
      <c r="J16" s="24">
        <v>1.6863999999999999</v>
      </c>
      <c r="K16" s="25">
        <f t="shared" si="3"/>
        <v>5.2000000000007596</v>
      </c>
      <c r="L16" s="26">
        <v>1.6874</v>
      </c>
      <c r="M16" s="23">
        <f t="shared" si="4"/>
        <v>4.8000000000003595</v>
      </c>
      <c r="N16" s="24">
        <v>1.6863999999999999</v>
      </c>
      <c r="O16" s="27">
        <f t="shared" si="5"/>
        <v>5.2000000000007596</v>
      </c>
      <c r="P16" s="26">
        <v>1.6874</v>
      </c>
      <c r="Q16" s="23">
        <f t="shared" si="6"/>
        <v>4.8000000000003595</v>
      </c>
      <c r="R16" s="24">
        <v>1.6863999999999999</v>
      </c>
      <c r="S16" s="28">
        <f t="shared" si="7"/>
        <v>5.2000000000007596</v>
      </c>
      <c r="T16" s="29">
        <v>1.6874</v>
      </c>
      <c r="U16" s="23">
        <f t="shared" si="8"/>
        <v>4.8000000000003595</v>
      </c>
      <c r="V16" s="24">
        <v>1.6863999999999999</v>
      </c>
      <c r="W16" s="30">
        <f t="shared" si="9"/>
        <v>5.2000000000007596</v>
      </c>
    </row>
    <row r="17" spans="1:23" s="9" customFormat="1" ht="24" customHeight="1">
      <c r="A17" s="19">
        <v>15</v>
      </c>
      <c r="B17" s="20" t="s">
        <v>27</v>
      </c>
      <c r="C17" s="21">
        <f>[1]!GBPCAD</f>
        <v>1.6650100000000001</v>
      </c>
      <c r="D17" s="22">
        <v>1.6655</v>
      </c>
      <c r="E17" s="23">
        <f t="shared" si="0"/>
        <v>4.8999999999987942</v>
      </c>
      <c r="F17" s="24">
        <v>1.6645000000000001</v>
      </c>
      <c r="G17" s="25">
        <f t="shared" si="1"/>
        <v>5.1000000000001044</v>
      </c>
      <c r="H17" s="22">
        <v>1.6655</v>
      </c>
      <c r="I17" s="23">
        <f t="shared" si="2"/>
        <v>4.8999999999987942</v>
      </c>
      <c r="J17" s="24">
        <v>1.6645000000000001</v>
      </c>
      <c r="K17" s="25">
        <f t="shared" si="3"/>
        <v>5.1000000000001044</v>
      </c>
      <c r="L17" s="26">
        <v>1.6655</v>
      </c>
      <c r="M17" s="23">
        <f t="shared" si="4"/>
        <v>4.8999999999987942</v>
      </c>
      <c r="N17" s="24">
        <v>1.6645000000000001</v>
      </c>
      <c r="O17" s="27">
        <f t="shared" si="5"/>
        <v>5.1000000000001044</v>
      </c>
      <c r="P17" s="26">
        <v>1.6655</v>
      </c>
      <c r="Q17" s="23">
        <f t="shared" si="6"/>
        <v>4.8999999999987942</v>
      </c>
      <c r="R17" s="24">
        <v>1.6645000000000001</v>
      </c>
      <c r="S17" s="28">
        <f t="shared" si="7"/>
        <v>5.1000000000001044</v>
      </c>
      <c r="T17" s="29">
        <v>1.6655</v>
      </c>
      <c r="U17" s="23">
        <f t="shared" si="8"/>
        <v>4.8999999999987942</v>
      </c>
      <c r="V17" s="24">
        <v>1.6645000000000001</v>
      </c>
      <c r="W17" s="30">
        <f t="shared" si="9"/>
        <v>5.1000000000001044</v>
      </c>
    </row>
    <row r="18" spans="1:23" s="9" customFormat="1" ht="24" customHeight="1">
      <c r="A18" s="3">
        <v>16</v>
      </c>
      <c r="B18" s="4" t="s">
        <v>28</v>
      </c>
      <c r="C18" s="5">
        <f>[1]!GBPNZD</f>
        <v>1.89435</v>
      </c>
      <c r="D18" s="12">
        <v>1.895</v>
      </c>
      <c r="E18" s="6">
        <f t="shared" si="0"/>
        <v>6.5000000000003944</v>
      </c>
      <c r="F18" s="7">
        <v>1.8939999999999999</v>
      </c>
      <c r="G18" s="13">
        <f t="shared" si="1"/>
        <v>3.5000000000007248</v>
      </c>
      <c r="H18" s="12">
        <v>1.895</v>
      </c>
      <c r="I18" s="6">
        <f t="shared" si="2"/>
        <v>6.5000000000003944</v>
      </c>
      <c r="J18" s="7">
        <v>1.8939999999999999</v>
      </c>
      <c r="K18" s="13">
        <f t="shared" si="3"/>
        <v>3.5000000000007248</v>
      </c>
      <c r="L18" s="14">
        <v>1.895</v>
      </c>
      <c r="M18" s="6">
        <f t="shared" si="4"/>
        <v>6.5000000000003944</v>
      </c>
      <c r="N18" s="7">
        <v>1.8939999999999999</v>
      </c>
      <c r="O18" s="15">
        <f t="shared" si="5"/>
        <v>3.5000000000007248</v>
      </c>
      <c r="P18" s="14">
        <v>1.895</v>
      </c>
      <c r="Q18" s="6">
        <f t="shared" si="6"/>
        <v>6.5000000000003944</v>
      </c>
      <c r="R18" s="7">
        <v>1.8939999999999999</v>
      </c>
      <c r="S18" s="16">
        <f t="shared" si="7"/>
        <v>3.5000000000007248</v>
      </c>
      <c r="T18" s="17">
        <v>1.895</v>
      </c>
      <c r="U18" s="6">
        <f t="shared" si="8"/>
        <v>6.5000000000003944</v>
      </c>
      <c r="V18" s="7">
        <v>1.8939999999999999</v>
      </c>
      <c r="W18" s="18">
        <f t="shared" si="9"/>
        <v>3.5000000000007248</v>
      </c>
    </row>
    <row r="19" spans="1:23" s="9" customFormat="1" ht="21" customHeight="1"/>
    <row r="20" spans="1:23" s="9" customFormat="1"/>
    <row r="21" spans="1:23" s="9" customFormat="1"/>
    <row r="22" spans="1:23" s="9" customFormat="1"/>
    <row r="23" spans="1:23" s="9" customFormat="1"/>
    <row r="24" spans="1:23" s="9" customFormat="1"/>
    <row r="25" spans="1:23" s="9" customFormat="1"/>
    <row r="26" spans="1:23" s="9" customFormat="1"/>
    <row r="27" spans="1:23" s="9" customFormat="1"/>
    <row r="28" spans="1:23" s="9" customFormat="1"/>
    <row r="29" spans="1:23" s="9" customFormat="1"/>
    <row r="30" spans="1:23" s="9" customFormat="1"/>
    <row r="31" spans="1:23" s="9" customFormat="1"/>
    <row r="32" spans="1:23" s="9" customFormat="1"/>
    <row r="33" s="9" customFormat="1"/>
    <row r="34" s="9" customFormat="1"/>
    <row r="35" s="9" customFormat="1"/>
    <row r="36" s="9" customFormat="1"/>
    <row r="37" s="9" customFormat="1"/>
    <row r="38" s="9" customFormat="1"/>
    <row r="39" s="9" customFormat="1"/>
    <row r="40" s="9" customFormat="1"/>
    <row r="41" s="9" customFormat="1"/>
    <row r="42" s="9" customFormat="1"/>
    <row r="43" s="9" customFormat="1"/>
    <row r="44" s="9" customFormat="1"/>
    <row r="45" s="9" customFormat="1"/>
    <row r="46" s="9" customFormat="1"/>
    <row r="47" s="9" customFormat="1"/>
    <row r="48" s="9" customFormat="1"/>
    <row r="49" s="9" customFormat="1"/>
    <row r="50" s="9" customFormat="1"/>
    <row r="51" s="9" customFormat="1"/>
    <row r="52" s="9" customFormat="1"/>
    <row r="53" s="9" customFormat="1"/>
    <row r="54" s="9" customFormat="1"/>
    <row r="55" s="9" customFormat="1"/>
    <row r="56" s="9" customFormat="1"/>
    <row r="57" s="9" customFormat="1"/>
    <row r="58" s="9" customFormat="1"/>
    <row r="59" s="9" customFormat="1"/>
    <row r="60" s="9" customFormat="1"/>
    <row r="61" s="9" customFormat="1"/>
    <row r="62" s="9" customFormat="1"/>
    <row r="63" s="9" customFormat="1"/>
    <row r="64" s="9" customFormat="1"/>
    <row r="65" s="9" customFormat="1"/>
    <row r="66" s="9" customFormat="1"/>
    <row r="67" s="9" customFormat="1"/>
    <row r="68" s="9" customFormat="1"/>
    <row r="69" s="9" customFormat="1"/>
    <row r="70" s="9" customFormat="1"/>
    <row r="71" s="9" customFormat="1"/>
    <row r="72" s="9" customFormat="1"/>
    <row r="73" s="9" customFormat="1"/>
    <row r="74" s="9" customFormat="1"/>
    <row r="75" s="9" customFormat="1"/>
    <row r="76" s="9" customFormat="1"/>
    <row r="77" s="9" customFormat="1"/>
    <row r="78" s="9" customFormat="1"/>
    <row r="79" s="9" customFormat="1"/>
    <row r="80" s="9" customFormat="1"/>
    <row r="81" spans="1:3" s="9" customFormat="1"/>
    <row r="82" spans="1:3" s="9" customFormat="1"/>
    <row r="83" spans="1:3">
      <c r="A83" s="10"/>
      <c r="B83" s="10"/>
      <c r="C83" s="10"/>
    </row>
    <row r="84" spans="1:3">
      <c r="A84" s="11"/>
      <c r="B84" s="11"/>
      <c r="C84" s="11"/>
    </row>
  </sheetData>
  <mergeCells count="6">
    <mergeCell ref="T1:W1"/>
    <mergeCell ref="A1:C1"/>
    <mergeCell ref="D1:G1"/>
    <mergeCell ref="H1:K1"/>
    <mergeCell ref="L1:O1"/>
    <mergeCell ref="P1:S1"/>
  </mergeCells>
  <conditionalFormatting sqref="I3">
    <cfRule type="cellIs" dxfId="83" priority="28" operator="between">
      <formula>1</formula>
      <formula>10</formula>
    </cfRule>
  </conditionalFormatting>
  <conditionalFormatting sqref="K3">
    <cfRule type="cellIs" dxfId="82" priority="27" operator="between">
      <formula>1</formula>
      <formula>10</formula>
    </cfRule>
  </conditionalFormatting>
  <conditionalFormatting sqref="I4:I18">
    <cfRule type="cellIs" dxfId="81" priority="26" operator="between">
      <formula>1</formula>
      <formula>10</formula>
    </cfRule>
  </conditionalFormatting>
  <conditionalFormatting sqref="K4:K18">
    <cfRule type="cellIs" dxfId="80" priority="25" operator="between">
      <formula>1</formula>
      <formula>10</formula>
    </cfRule>
  </conditionalFormatting>
  <conditionalFormatting sqref="M3">
    <cfRule type="cellIs" dxfId="79" priority="24" operator="between">
      <formula>1</formula>
      <formula>10</formula>
    </cfRule>
  </conditionalFormatting>
  <conditionalFormatting sqref="O3">
    <cfRule type="cellIs" dxfId="78" priority="23" operator="between">
      <formula>1</formula>
      <formula>10</formula>
    </cfRule>
  </conditionalFormatting>
  <conditionalFormatting sqref="M4:M18">
    <cfRule type="cellIs" dxfId="77" priority="22" operator="between">
      <formula>1</formula>
      <formula>10</formula>
    </cfRule>
  </conditionalFormatting>
  <conditionalFormatting sqref="O4:O18">
    <cfRule type="cellIs" dxfId="76" priority="21" operator="between">
      <formula>1</formula>
      <formula>10</formula>
    </cfRule>
  </conditionalFormatting>
  <conditionalFormatting sqref="Q3">
    <cfRule type="cellIs" dxfId="75" priority="20" operator="between">
      <formula>1</formula>
      <formula>10</formula>
    </cfRule>
  </conditionalFormatting>
  <conditionalFormatting sqref="S3">
    <cfRule type="cellIs" dxfId="74" priority="19" operator="between">
      <formula>1</formula>
      <formula>10</formula>
    </cfRule>
  </conditionalFormatting>
  <conditionalFormatting sqref="Q4:Q18">
    <cfRule type="cellIs" dxfId="73" priority="18" operator="between">
      <formula>1</formula>
      <formula>10</formula>
    </cfRule>
  </conditionalFormatting>
  <conditionalFormatting sqref="S4:S18">
    <cfRule type="cellIs" dxfId="72" priority="17" operator="between">
      <formula>1</formula>
      <formula>10</formula>
    </cfRule>
  </conditionalFormatting>
  <conditionalFormatting sqref="U3">
    <cfRule type="cellIs" dxfId="71" priority="16" operator="between">
      <formula>1</formula>
      <formula>10</formula>
    </cfRule>
  </conditionalFormatting>
  <conditionalFormatting sqref="W3">
    <cfRule type="cellIs" dxfId="70" priority="15" operator="between">
      <formula>1</formula>
      <formula>10</formula>
    </cfRule>
  </conditionalFormatting>
  <conditionalFormatting sqref="U4:U18">
    <cfRule type="cellIs" dxfId="69" priority="14" operator="between">
      <formula>1</formula>
      <formula>10</formula>
    </cfRule>
  </conditionalFormatting>
  <conditionalFormatting sqref="W4:W18">
    <cfRule type="cellIs" dxfId="68" priority="13" operator="between">
      <formula>1</formula>
      <formula>10</formula>
    </cfRule>
  </conditionalFormatting>
  <conditionalFormatting sqref="E3">
    <cfRule type="cellIs" dxfId="67" priority="12" operator="between">
      <formula>1</formula>
      <formula>10</formula>
    </cfRule>
  </conditionalFormatting>
  <conditionalFormatting sqref="G3">
    <cfRule type="cellIs" dxfId="66" priority="11" operator="between">
      <formula>1</formula>
      <formula>10</formula>
    </cfRule>
  </conditionalFormatting>
  <conditionalFormatting sqref="E4:E18">
    <cfRule type="cellIs" dxfId="65" priority="10" operator="between">
      <formula>1</formula>
      <formula>10</formula>
    </cfRule>
  </conditionalFormatting>
  <conditionalFormatting sqref="G4:G18">
    <cfRule type="cellIs" dxfId="64" priority="9" operator="between">
      <formula>1</formula>
      <formula>10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4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F6" sqref="F6"/>
    </sheetView>
  </sheetViews>
  <sheetFormatPr defaultRowHeight="12.75"/>
  <cols>
    <col min="1" max="1" width="4.7109375" style="1" customWidth="1"/>
    <col min="2" max="2" width="11.28515625" style="1" customWidth="1"/>
    <col min="3" max="3" width="11.42578125" style="1" customWidth="1"/>
    <col min="4" max="4" width="10.85546875" style="1" customWidth="1"/>
    <col min="5" max="5" width="6.28515625" style="1" customWidth="1"/>
    <col min="6" max="6" width="10.140625" style="1" customWidth="1"/>
    <col min="7" max="7" width="5.7109375" style="1" customWidth="1"/>
    <col min="8" max="8" width="9.140625" style="1"/>
    <col min="9" max="9" width="5.7109375" style="1" customWidth="1"/>
    <col min="10" max="10" width="9.140625" style="1"/>
    <col min="11" max="11" width="5.7109375" style="1" customWidth="1"/>
    <col min="12" max="12" width="9.140625" style="1"/>
    <col min="13" max="13" width="5.7109375" style="1" customWidth="1"/>
    <col min="14" max="14" width="9.140625" style="1"/>
    <col min="15" max="15" width="5.7109375" style="1" customWidth="1"/>
    <col min="16" max="16" width="9.140625" style="1"/>
    <col min="17" max="17" width="5.7109375" style="1" customWidth="1"/>
    <col min="18" max="18" width="9.140625" style="1"/>
    <col min="19" max="19" width="5.7109375" style="1" customWidth="1"/>
    <col min="20" max="20" width="9.140625" style="1"/>
    <col min="21" max="21" width="5.7109375" style="1" customWidth="1"/>
    <col min="22" max="22" width="9.140625" style="1"/>
    <col min="23" max="23" width="5.7109375" style="1" customWidth="1"/>
    <col min="24" max="16384" width="9.140625" style="1"/>
  </cols>
  <sheetData>
    <row r="1" spans="1:23" ht="28.5" thickBot="1">
      <c r="A1" s="62" t="s">
        <v>36</v>
      </c>
      <c r="B1" s="63"/>
      <c r="C1" s="63"/>
      <c r="D1" s="64" t="s">
        <v>8</v>
      </c>
      <c r="E1" s="65"/>
      <c r="F1" s="65"/>
      <c r="G1" s="65"/>
      <c r="H1" s="67" t="s">
        <v>9</v>
      </c>
      <c r="I1" s="58"/>
      <c r="J1" s="58"/>
      <c r="K1" s="58"/>
      <c r="L1" s="60" t="s">
        <v>10</v>
      </c>
      <c r="M1" s="58"/>
      <c r="N1" s="58"/>
      <c r="O1" s="66"/>
      <c r="P1" s="60" t="s">
        <v>11</v>
      </c>
      <c r="Q1" s="58"/>
      <c r="R1" s="58"/>
      <c r="S1" s="61"/>
      <c r="T1" s="57" t="s">
        <v>13</v>
      </c>
      <c r="U1" s="58"/>
      <c r="V1" s="58"/>
      <c r="W1" s="59"/>
    </row>
    <row r="2" spans="1:23" s="2" customFormat="1" ht="40.5" customHeight="1" thickBot="1">
      <c r="A2" s="36" t="s">
        <v>7</v>
      </c>
      <c r="B2" s="37" t="s">
        <v>0</v>
      </c>
      <c r="C2" s="38" t="s">
        <v>12</v>
      </c>
      <c r="D2" s="39" t="s">
        <v>17</v>
      </c>
      <c r="E2" s="40" t="s">
        <v>15</v>
      </c>
      <c r="F2" s="40" t="s">
        <v>18</v>
      </c>
      <c r="G2" s="41" t="s">
        <v>14</v>
      </c>
      <c r="H2" s="39" t="s">
        <v>17</v>
      </c>
      <c r="I2" s="40" t="s">
        <v>15</v>
      </c>
      <c r="J2" s="40" t="s">
        <v>18</v>
      </c>
      <c r="K2" s="41" t="s">
        <v>14</v>
      </c>
      <c r="L2" s="42" t="s">
        <v>17</v>
      </c>
      <c r="M2" s="40" t="s">
        <v>15</v>
      </c>
      <c r="N2" s="40" t="s">
        <v>18</v>
      </c>
      <c r="O2" s="43" t="s">
        <v>14</v>
      </c>
      <c r="P2" s="42" t="s">
        <v>17</v>
      </c>
      <c r="Q2" s="40" t="s">
        <v>15</v>
      </c>
      <c r="R2" s="40" t="s">
        <v>18</v>
      </c>
      <c r="S2" s="44" t="s">
        <v>14</v>
      </c>
      <c r="T2" s="45" t="s">
        <v>17</v>
      </c>
      <c r="U2" s="40" t="s">
        <v>15</v>
      </c>
      <c r="V2" s="40" t="s">
        <v>18</v>
      </c>
      <c r="W2" s="46" t="s">
        <v>14</v>
      </c>
    </row>
    <row r="3" spans="1:23" s="8" customFormat="1" ht="24" customHeight="1">
      <c r="A3" s="19">
        <v>1</v>
      </c>
      <c r="B3" s="20" t="s">
        <v>3</v>
      </c>
      <c r="C3" s="21">
        <f>[1]!AUDUSD</f>
        <v>0.78151000000000004</v>
      </c>
      <c r="D3" s="22">
        <v>0.78200000000000003</v>
      </c>
      <c r="E3" s="23">
        <f>(D3-$C$3:$C$18)*10000</f>
        <v>4.8999999999999044</v>
      </c>
      <c r="F3" s="24">
        <v>0.78100000000000003</v>
      </c>
      <c r="G3" s="25">
        <f>($C$3:$C$18-F3)*10000</f>
        <v>5.1000000000001044</v>
      </c>
      <c r="H3" s="22">
        <v>0.78200000000000003</v>
      </c>
      <c r="I3" s="23">
        <f>(H3-$C$3:$C$18)*10000</f>
        <v>4.8999999999999044</v>
      </c>
      <c r="J3" s="24">
        <v>0.78100000000000003</v>
      </c>
      <c r="K3" s="25">
        <f>($C$3:$C$18-J3)*10000</f>
        <v>5.1000000000001044</v>
      </c>
      <c r="L3" s="26">
        <v>0.78200000000000003</v>
      </c>
      <c r="M3" s="23">
        <f>(L3-$C$3:$C$18)*10000</f>
        <v>4.8999999999999044</v>
      </c>
      <c r="N3" s="24">
        <v>0.78100000000000003</v>
      </c>
      <c r="O3" s="27">
        <f>($C$3:$C$18-N3)*10000</f>
        <v>5.1000000000001044</v>
      </c>
      <c r="P3" s="26">
        <v>0.78200000000000003</v>
      </c>
      <c r="Q3" s="23">
        <f>(P3-$C$3:$C$18)*10000</f>
        <v>4.8999999999999044</v>
      </c>
      <c r="R3" s="24">
        <v>0.78100000000000003</v>
      </c>
      <c r="S3" s="28">
        <f>($C$3:$C$18-R3)*10000</f>
        <v>5.1000000000001044</v>
      </c>
      <c r="T3" s="29">
        <v>0.78200000000000003</v>
      </c>
      <c r="U3" s="23">
        <f>(T3-$C$3:$C$18)*10000</f>
        <v>4.8999999999999044</v>
      </c>
      <c r="V3" s="24">
        <v>0.78100000000000003</v>
      </c>
      <c r="W3" s="30">
        <f>($C$3:$C$18-V3)*10000</f>
        <v>5.1000000000001044</v>
      </c>
    </row>
    <row r="4" spans="1:23" s="8" customFormat="1" ht="24" customHeight="1">
      <c r="A4" s="19">
        <v>2</v>
      </c>
      <c r="B4" s="20" t="s">
        <v>2</v>
      </c>
      <c r="C4" s="21">
        <f>[1]!EURUSD</f>
        <v>1.1778999999999999</v>
      </c>
      <c r="D4" s="22">
        <v>1.1785000000000001</v>
      </c>
      <c r="E4" s="23">
        <f>(D4-$C$3:$C$18)*10000</f>
        <v>6.0000000000015596</v>
      </c>
      <c r="F4" s="24">
        <v>1.1775</v>
      </c>
      <c r="G4" s="25">
        <f>($C$3:$C$18-F4)*10000</f>
        <v>3.9999999999995595</v>
      </c>
      <c r="H4" s="22">
        <v>1.1785000000000001</v>
      </c>
      <c r="I4" s="23">
        <f>(H4-$C$3:$C$18)*10000</f>
        <v>6.0000000000015596</v>
      </c>
      <c r="J4" s="24">
        <v>1.1775</v>
      </c>
      <c r="K4" s="25">
        <f>($C$3:$C$18-J4)*10000</f>
        <v>3.9999999999995595</v>
      </c>
      <c r="L4" s="26">
        <v>1.1785000000000001</v>
      </c>
      <c r="M4" s="23">
        <f>(L4-$C$3:$C$18)*10000</f>
        <v>6.0000000000015596</v>
      </c>
      <c r="N4" s="24">
        <v>1.1775</v>
      </c>
      <c r="O4" s="27">
        <f>($C$3:$C$18-N4)*10000</f>
        <v>3.9999999999995595</v>
      </c>
      <c r="P4" s="26">
        <v>1.1785000000000001</v>
      </c>
      <c r="Q4" s="23">
        <f>(P4-$C$3:$C$18)*10000</f>
        <v>6.0000000000015596</v>
      </c>
      <c r="R4" s="24">
        <v>1.1775</v>
      </c>
      <c r="S4" s="28">
        <f>($C$3:$C$18-R4)*10000</f>
        <v>3.9999999999995595</v>
      </c>
      <c r="T4" s="29">
        <v>1.1785000000000001</v>
      </c>
      <c r="U4" s="23">
        <f>(T4-$C$3:$C$18)*10000</f>
        <v>6.0000000000015596</v>
      </c>
      <c r="V4" s="24">
        <v>1.1775</v>
      </c>
      <c r="W4" s="30">
        <f>($C$3:$C$18-V4)*10000</f>
        <v>3.9999999999995595</v>
      </c>
    </row>
    <row r="5" spans="1:23" s="8" customFormat="1" ht="24" customHeight="1">
      <c r="A5" s="19">
        <v>3</v>
      </c>
      <c r="B5" s="20" t="s">
        <v>1</v>
      </c>
      <c r="C5" s="21">
        <f>[1]!GBPUSD</f>
        <v>1.31873</v>
      </c>
      <c r="D5" s="22">
        <v>1.3191999999999999</v>
      </c>
      <c r="E5" s="23">
        <f>(D5-$C$3:$C$18)*10000</f>
        <v>4.6999999999997044</v>
      </c>
      <c r="F5" s="24">
        <v>1.3182</v>
      </c>
      <c r="G5" s="25">
        <f>($C$3:$C$18-F5)*10000</f>
        <v>5.2999999999991942</v>
      </c>
      <c r="H5" s="22">
        <v>1.3191999999999999</v>
      </c>
      <c r="I5" s="23">
        <f>(H5-$C$3:$C$18)*10000</f>
        <v>4.6999999999997044</v>
      </c>
      <c r="J5" s="24">
        <v>1.3182</v>
      </c>
      <c r="K5" s="25">
        <f>($C$3:$C$18-J5)*10000</f>
        <v>5.2999999999991942</v>
      </c>
      <c r="L5" s="26">
        <v>1.3191999999999999</v>
      </c>
      <c r="M5" s="23">
        <f>(L5-$C$3:$C$18)*10000</f>
        <v>4.6999999999997044</v>
      </c>
      <c r="N5" s="24">
        <v>1.3182</v>
      </c>
      <c r="O5" s="27">
        <f>($C$3:$C$18-N5)*10000</f>
        <v>5.2999999999991942</v>
      </c>
      <c r="P5" s="26">
        <v>1.3191999999999999</v>
      </c>
      <c r="Q5" s="23">
        <f>(P5-$C$3:$C$18)*10000</f>
        <v>4.6999999999997044</v>
      </c>
      <c r="R5" s="24">
        <v>1.3182</v>
      </c>
      <c r="S5" s="28">
        <f>($C$3:$C$18-R5)*10000</f>
        <v>5.2999999999991942</v>
      </c>
      <c r="T5" s="29">
        <v>1.3191999999999999</v>
      </c>
      <c r="U5" s="23">
        <f>(T5-$C$3:$C$18)*10000</f>
        <v>4.6999999999997044</v>
      </c>
      <c r="V5" s="24">
        <v>1.3182</v>
      </c>
      <c r="W5" s="30">
        <f>($C$3:$C$18-V5)*10000</f>
        <v>5.2999999999991942</v>
      </c>
    </row>
    <row r="6" spans="1:23" s="8" customFormat="1" ht="24" customHeight="1">
      <c r="A6" s="19">
        <v>4</v>
      </c>
      <c r="B6" s="20" t="s">
        <v>4</v>
      </c>
      <c r="C6" s="21">
        <f>[1]!NZDUSD</f>
        <v>0.69628999999999996</v>
      </c>
      <c r="D6" s="22">
        <v>0.69699999999999995</v>
      </c>
      <c r="E6" s="23">
        <f>(D6-$C$3:$C$18)*10000</f>
        <v>7.0999999999998842</v>
      </c>
      <c r="F6" s="24">
        <v>0.69599999999999995</v>
      </c>
      <c r="G6" s="25">
        <f>($C$3:$C$18-F6)*10000</f>
        <v>2.9000000000001247</v>
      </c>
      <c r="H6" s="22">
        <v>0.69699999999999995</v>
      </c>
      <c r="I6" s="23">
        <f>(H6-$C$3:$C$18)*10000</f>
        <v>7.0999999999998842</v>
      </c>
      <c r="J6" s="24">
        <v>0.69599999999999995</v>
      </c>
      <c r="K6" s="25">
        <f>($C$3:$C$18-J6)*10000</f>
        <v>2.9000000000001247</v>
      </c>
      <c r="L6" s="26">
        <v>0.69699999999999995</v>
      </c>
      <c r="M6" s="23">
        <f>(L6-$C$3:$C$18)*10000</f>
        <v>7.0999999999998842</v>
      </c>
      <c r="N6" s="24">
        <v>0.69599999999999995</v>
      </c>
      <c r="O6" s="27">
        <f>($C$3:$C$18-N6)*10000</f>
        <v>2.9000000000001247</v>
      </c>
      <c r="P6" s="26">
        <v>0.69699999999999995</v>
      </c>
      <c r="Q6" s="23">
        <f>(P6-$C$3:$C$18)*10000</f>
        <v>7.0999999999998842</v>
      </c>
      <c r="R6" s="24">
        <v>0.69599999999999995</v>
      </c>
      <c r="S6" s="28">
        <f>($C$3:$C$18-R6)*10000</f>
        <v>2.9000000000001247</v>
      </c>
      <c r="T6" s="29">
        <v>0.69699999999999995</v>
      </c>
      <c r="U6" s="23">
        <f>(T6-$C$3:$C$18)*10000</f>
        <v>7.0999999999998842</v>
      </c>
      <c r="V6" s="24">
        <v>0.69599999999999995</v>
      </c>
      <c r="W6" s="30">
        <f>($C$3:$C$18-V6)*10000</f>
        <v>2.9000000000001247</v>
      </c>
    </row>
    <row r="7" spans="1:23" s="8" customFormat="1" ht="24" customHeight="1">
      <c r="A7" s="19">
        <v>5</v>
      </c>
      <c r="B7" s="20" t="s">
        <v>5</v>
      </c>
      <c r="C7" s="21">
        <f>[1]!USDCAD</f>
        <v>1.2624899999999999</v>
      </c>
      <c r="D7" s="22">
        <v>1.2629999999999999</v>
      </c>
      <c r="E7" s="23">
        <f>(D7-$C$3:$C$18)*10000</f>
        <v>5.1000000000001044</v>
      </c>
      <c r="F7" s="24">
        <v>1.262</v>
      </c>
      <c r="G7" s="25">
        <f>($C$3:$C$18-F7)*10000</f>
        <v>4.8999999999987942</v>
      </c>
      <c r="H7" s="22">
        <v>1.2629999999999999</v>
      </c>
      <c r="I7" s="23">
        <f>(H7-$C$3:$C$18)*10000</f>
        <v>5.1000000000001044</v>
      </c>
      <c r="J7" s="24">
        <v>1.262</v>
      </c>
      <c r="K7" s="25">
        <f>($C$3:$C$18-J7)*10000</f>
        <v>4.8999999999987942</v>
      </c>
      <c r="L7" s="26">
        <v>1.2629999999999999</v>
      </c>
      <c r="M7" s="23">
        <f>(L7-$C$3:$C$18)*10000</f>
        <v>5.1000000000001044</v>
      </c>
      <c r="N7" s="24">
        <v>1.262</v>
      </c>
      <c r="O7" s="27">
        <f>($C$3:$C$18-N7)*10000</f>
        <v>4.8999999999987942</v>
      </c>
      <c r="P7" s="26">
        <v>1.2629999999999999</v>
      </c>
      <c r="Q7" s="23">
        <f>(P7-$C$3:$C$18)*10000</f>
        <v>5.1000000000001044</v>
      </c>
      <c r="R7" s="24">
        <v>1.262</v>
      </c>
      <c r="S7" s="28">
        <f>($C$3:$C$18-R7)*10000</f>
        <v>4.8999999999987942</v>
      </c>
      <c r="T7" s="29">
        <v>1.2629999999999999</v>
      </c>
      <c r="U7" s="23">
        <f>(T7-$C$3:$C$18)*10000</f>
        <v>5.1000000000001044</v>
      </c>
      <c r="V7" s="24">
        <v>1.262</v>
      </c>
      <c r="W7" s="30">
        <f>($C$3:$C$18-V7)*10000</f>
        <v>4.8999999999987942</v>
      </c>
    </row>
    <row r="8" spans="1:23" s="8" customFormat="1" ht="24" customHeight="1">
      <c r="A8" s="19">
        <v>6</v>
      </c>
      <c r="B8" s="20" t="s">
        <v>6</v>
      </c>
      <c r="C8" s="31">
        <f>[1]!USDJPY</f>
        <v>113.49299999999999</v>
      </c>
      <c r="D8" s="32">
        <v>113.52</v>
      </c>
      <c r="E8" s="23">
        <f>(D8-$C$3:$C$18)*100</f>
        <v>2.7000000000001023</v>
      </c>
      <c r="F8" s="33">
        <v>113.44</v>
      </c>
      <c r="G8" s="25">
        <f>($C$3:$C$18-F8)*100</f>
        <v>5.2999999999997272</v>
      </c>
      <c r="H8" s="32">
        <v>113.52</v>
      </c>
      <c r="I8" s="23">
        <f>(H8-$C$3:$C$18)*100</f>
        <v>2.7000000000001023</v>
      </c>
      <c r="J8" s="33">
        <v>113.44</v>
      </c>
      <c r="K8" s="25">
        <f>($C$3:$C$18-J8)*100</f>
        <v>5.2999999999997272</v>
      </c>
      <c r="L8" s="34">
        <v>113.52</v>
      </c>
      <c r="M8" s="23">
        <f>(L8-$C$3:$C$18)*100</f>
        <v>2.7000000000001023</v>
      </c>
      <c r="N8" s="33">
        <v>113.44</v>
      </c>
      <c r="O8" s="27">
        <f>($C$3:$C$18-N8)*100</f>
        <v>5.2999999999997272</v>
      </c>
      <c r="P8" s="34">
        <v>113.52</v>
      </c>
      <c r="Q8" s="23">
        <f>(P8-$C$3:$C$18)*100</f>
        <v>2.7000000000001023</v>
      </c>
      <c r="R8" s="33">
        <v>113.44</v>
      </c>
      <c r="S8" s="28">
        <f>($C$3:$C$18-R8)*100</f>
        <v>5.2999999999997272</v>
      </c>
      <c r="T8" s="35">
        <v>113.52</v>
      </c>
      <c r="U8" s="23">
        <f>(T8-$C$3:$C$18)*100</f>
        <v>2.7000000000001023</v>
      </c>
      <c r="V8" s="33">
        <v>113.44</v>
      </c>
      <c r="W8" s="30">
        <f>($C$3:$C$18-V8)*100</f>
        <v>5.2999999999997272</v>
      </c>
    </row>
    <row r="9" spans="1:23" s="9" customFormat="1" ht="24" customHeight="1">
      <c r="A9" s="19">
        <v>7</v>
      </c>
      <c r="B9" s="20" t="s">
        <v>20</v>
      </c>
      <c r="C9" s="31">
        <f>[1]!AUDJPY</f>
        <v>88.683000000000007</v>
      </c>
      <c r="D9" s="32">
        <v>88.72</v>
      </c>
      <c r="E9" s="23">
        <f>(D9-$C$3:$C$18)*100</f>
        <v>3.6999999999991928</v>
      </c>
      <c r="F9" s="33">
        <v>88.62</v>
      </c>
      <c r="G9" s="25">
        <f>($C$3:$C$18-F9)*100</f>
        <v>6.3000000000002387</v>
      </c>
      <c r="H9" s="32">
        <v>88.72</v>
      </c>
      <c r="I9" s="23">
        <f>(H9-$C$3:$C$18)*100</f>
        <v>3.6999999999991928</v>
      </c>
      <c r="J9" s="33">
        <v>88.62</v>
      </c>
      <c r="K9" s="25">
        <f>($C$3:$C$18-J9)*100</f>
        <v>6.3000000000002387</v>
      </c>
      <c r="L9" s="34">
        <v>88.72</v>
      </c>
      <c r="M9" s="23">
        <f>(L9-$C$3:$C$18)*100</f>
        <v>3.6999999999991928</v>
      </c>
      <c r="N9" s="33">
        <v>88.62</v>
      </c>
      <c r="O9" s="27">
        <f>($C$3:$C$18-N9)*100</f>
        <v>6.3000000000002387</v>
      </c>
      <c r="P9" s="34">
        <v>88.72</v>
      </c>
      <c r="Q9" s="23">
        <f>(P9-$C$3:$C$18)*100</f>
        <v>3.6999999999991928</v>
      </c>
      <c r="R9" s="33">
        <v>88.62</v>
      </c>
      <c r="S9" s="28">
        <f>($C$3:$C$18-R9)*100</f>
        <v>6.3000000000002387</v>
      </c>
      <c r="T9" s="35">
        <v>88.72</v>
      </c>
      <c r="U9" s="23">
        <f>(T9-$C$3:$C$18)*100</f>
        <v>3.6999999999991928</v>
      </c>
      <c r="V9" s="33">
        <v>88.62</v>
      </c>
      <c r="W9" s="30">
        <f>($C$3:$C$18-V9)*100</f>
        <v>6.3000000000002387</v>
      </c>
    </row>
    <row r="10" spans="1:23" s="9" customFormat="1" ht="24" customHeight="1">
      <c r="A10" s="19">
        <v>8</v>
      </c>
      <c r="B10" s="20" t="s">
        <v>21</v>
      </c>
      <c r="C10" s="31">
        <f>[1]!EURJPY</f>
        <v>133.65</v>
      </c>
      <c r="D10" s="32">
        <v>133.69999999999999</v>
      </c>
      <c r="E10" s="23">
        <f>(D10-$C$3:$C$18)*100</f>
        <v>4.9999999999982947</v>
      </c>
      <c r="F10" s="33">
        <v>133.6</v>
      </c>
      <c r="G10" s="25">
        <f>($C$3:$C$18-F10)*100</f>
        <v>5.0000000000011369</v>
      </c>
      <c r="H10" s="32">
        <v>133.69999999999999</v>
      </c>
      <c r="I10" s="23">
        <f>(H10-$C$3:$C$18)*100</f>
        <v>4.9999999999982947</v>
      </c>
      <c r="J10" s="33">
        <v>133.6</v>
      </c>
      <c r="K10" s="25">
        <f>($C$3:$C$18-J10)*100</f>
        <v>5.0000000000011369</v>
      </c>
      <c r="L10" s="34">
        <v>133.69999999999999</v>
      </c>
      <c r="M10" s="23">
        <f>(L10-$C$3:$C$18)*100</f>
        <v>4.9999999999982947</v>
      </c>
      <c r="N10" s="33">
        <v>133.6</v>
      </c>
      <c r="O10" s="27">
        <f>($C$3:$C$18-N10)*100</f>
        <v>5.0000000000011369</v>
      </c>
      <c r="P10" s="34">
        <v>133.69999999999999</v>
      </c>
      <c r="Q10" s="23">
        <f>(P10-$C$3:$C$18)*100</f>
        <v>4.9999999999982947</v>
      </c>
      <c r="R10" s="33">
        <v>133.6</v>
      </c>
      <c r="S10" s="28">
        <f>($C$3:$C$18-R10)*100</f>
        <v>5.0000000000011369</v>
      </c>
      <c r="T10" s="35">
        <v>133.69999999999999</v>
      </c>
      <c r="U10" s="23">
        <f>(T10-$C$3:$C$18)*100</f>
        <v>4.9999999999982947</v>
      </c>
      <c r="V10" s="33">
        <v>133.6</v>
      </c>
      <c r="W10" s="30">
        <f>($C$3:$C$18-V10)*100</f>
        <v>5.0000000000011369</v>
      </c>
    </row>
    <row r="11" spans="1:23" s="9" customFormat="1" ht="24" customHeight="1">
      <c r="A11" s="19">
        <v>9</v>
      </c>
      <c r="B11" s="20" t="s">
        <v>22</v>
      </c>
      <c r="C11" s="31">
        <f>[1]!GBPJPY</f>
        <v>149.678</v>
      </c>
      <c r="D11" s="32">
        <v>149.72</v>
      </c>
      <c r="E11" s="23">
        <f>(D11-$C$3:$C$18)*100</f>
        <v>4.2000000000001592</v>
      </c>
      <c r="F11" s="33">
        <v>149.62</v>
      </c>
      <c r="G11" s="25">
        <f>($C$3:$C$18-F11)*100</f>
        <v>5.7999999999992724</v>
      </c>
      <c r="H11" s="32">
        <v>149.72</v>
      </c>
      <c r="I11" s="23">
        <f>(H11-$C$3:$C$18)*100</f>
        <v>4.2000000000001592</v>
      </c>
      <c r="J11" s="33">
        <v>149.62</v>
      </c>
      <c r="K11" s="25">
        <f>($C$3:$C$18-J11)*100</f>
        <v>5.7999999999992724</v>
      </c>
      <c r="L11" s="34">
        <v>149.72</v>
      </c>
      <c r="M11" s="23">
        <f>(L11-$C$3:$C$18)*100</f>
        <v>4.2000000000001592</v>
      </c>
      <c r="N11" s="33">
        <v>149.62</v>
      </c>
      <c r="O11" s="27">
        <f>($C$3:$C$18-N11)*100</f>
        <v>5.7999999999992724</v>
      </c>
      <c r="P11" s="34">
        <v>149.72</v>
      </c>
      <c r="Q11" s="23">
        <f>(P11-$C$3:$C$18)*100</f>
        <v>4.2000000000001592</v>
      </c>
      <c r="R11" s="33">
        <v>149.62</v>
      </c>
      <c r="S11" s="28">
        <f>($C$3:$C$18-R11)*100</f>
        <v>5.7999999999992724</v>
      </c>
      <c r="T11" s="35">
        <v>149.72</v>
      </c>
      <c r="U11" s="23">
        <f>(T11-$C$3:$C$18)*100</f>
        <v>4.2000000000001592</v>
      </c>
      <c r="V11" s="33">
        <v>149.62</v>
      </c>
      <c r="W11" s="30">
        <f>($C$3:$C$18-V11)*100</f>
        <v>5.7999999999992724</v>
      </c>
    </row>
    <row r="12" spans="1:23" s="9" customFormat="1" ht="24" customHeight="1">
      <c r="A12" s="19">
        <v>10</v>
      </c>
      <c r="B12" s="20" t="s">
        <v>23</v>
      </c>
      <c r="C12" s="21">
        <f>[1]!EURAUD</f>
        <v>1.50637</v>
      </c>
      <c r="D12" s="22">
        <v>1.5067999999999999</v>
      </c>
      <c r="E12" s="23">
        <f t="shared" ref="E12:E18" si="0">(D12-$C$3:$C$18)*10000</f>
        <v>4.2999999999993044</v>
      </c>
      <c r="F12" s="24">
        <v>1.506</v>
      </c>
      <c r="G12" s="25">
        <f t="shared" ref="G12:G18" si="1">($C$3:$C$18-F12)*10000</f>
        <v>3.6999999999998145</v>
      </c>
      <c r="H12" s="22">
        <v>1.5067999999999999</v>
      </c>
      <c r="I12" s="23">
        <f t="shared" ref="I12:I18" si="2">(H12-$C$3:$C$18)*10000</f>
        <v>4.2999999999993044</v>
      </c>
      <c r="J12" s="24">
        <v>1.506</v>
      </c>
      <c r="K12" s="25">
        <f t="shared" ref="K12:K18" si="3">($C$3:$C$18-J12)*10000</f>
        <v>3.6999999999998145</v>
      </c>
      <c r="L12" s="26">
        <v>1.5067999999999999</v>
      </c>
      <c r="M12" s="23">
        <f t="shared" ref="M12:M18" si="4">(L12-$C$3:$C$18)*10000</f>
        <v>4.2999999999993044</v>
      </c>
      <c r="N12" s="24">
        <v>1.506</v>
      </c>
      <c r="O12" s="27">
        <f t="shared" ref="O12:O18" si="5">($C$3:$C$18-N12)*10000</f>
        <v>3.6999999999998145</v>
      </c>
      <c r="P12" s="26">
        <v>1.5067999999999999</v>
      </c>
      <c r="Q12" s="23">
        <f t="shared" ref="Q12:Q18" si="6">(P12-$C$3:$C$18)*10000</f>
        <v>4.2999999999993044</v>
      </c>
      <c r="R12" s="24">
        <v>1.506</v>
      </c>
      <c r="S12" s="28">
        <f t="shared" ref="S12:S18" si="7">($C$3:$C$18-R12)*10000</f>
        <v>3.6999999999998145</v>
      </c>
      <c r="T12" s="29">
        <v>1.5067999999999999</v>
      </c>
      <c r="U12" s="23">
        <f t="shared" ref="U12:U18" si="8">(T12-$C$3:$C$18)*10000</f>
        <v>4.2999999999993044</v>
      </c>
      <c r="V12" s="24">
        <v>1.506</v>
      </c>
      <c r="W12" s="30">
        <f t="shared" ref="W12:W18" si="9">($C$3:$C$18-V12)*10000</f>
        <v>3.6999999999998145</v>
      </c>
    </row>
    <row r="13" spans="1:23" s="9" customFormat="1" ht="24" customHeight="1">
      <c r="A13" s="19">
        <v>11</v>
      </c>
      <c r="B13" s="20" t="s">
        <v>24</v>
      </c>
      <c r="C13" s="21">
        <f>[1]!EURCAD</f>
        <v>1.4867900000000001</v>
      </c>
      <c r="D13" s="22">
        <v>1.4872000000000001</v>
      </c>
      <c r="E13" s="23">
        <f t="shared" si="0"/>
        <v>4.1000000000002146</v>
      </c>
      <c r="F13" s="24">
        <v>1.4862</v>
      </c>
      <c r="G13" s="25">
        <f t="shared" si="1"/>
        <v>5.9000000000009045</v>
      </c>
      <c r="H13" s="22">
        <v>1.4872000000000001</v>
      </c>
      <c r="I13" s="23">
        <f t="shared" si="2"/>
        <v>4.1000000000002146</v>
      </c>
      <c r="J13" s="24">
        <v>1.4862</v>
      </c>
      <c r="K13" s="25">
        <f t="shared" si="3"/>
        <v>5.9000000000009045</v>
      </c>
      <c r="L13" s="26">
        <v>1.4872000000000001</v>
      </c>
      <c r="M13" s="23">
        <f t="shared" si="4"/>
        <v>4.1000000000002146</v>
      </c>
      <c r="N13" s="24">
        <v>1.4862</v>
      </c>
      <c r="O13" s="27">
        <f t="shared" si="5"/>
        <v>5.9000000000009045</v>
      </c>
      <c r="P13" s="26">
        <v>1.4872000000000001</v>
      </c>
      <c r="Q13" s="23">
        <f t="shared" si="6"/>
        <v>4.1000000000002146</v>
      </c>
      <c r="R13" s="24">
        <v>1.4862</v>
      </c>
      <c r="S13" s="28">
        <f t="shared" si="7"/>
        <v>5.9000000000009045</v>
      </c>
      <c r="T13" s="29">
        <v>1.4872000000000001</v>
      </c>
      <c r="U13" s="23">
        <f t="shared" si="8"/>
        <v>4.1000000000002146</v>
      </c>
      <c r="V13" s="24">
        <v>1.4862</v>
      </c>
      <c r="W13" s="30">
        <f t="shared" si="9"/>
        <v>5.9000000000009045</v>
      </c>
    </row>
    <row r="14" spans="1:23" s="9" customFormat="1" ht="24" customHeight="1">
      <c r="A14" s="19">
        <v>12</v>
      </c>
      <c r="B14" s="20" t="s">
        <v>25</v>
      </c>
      <c r="C14" s="21">
        <f>[1]!EURGBP</f>
        <v>0.89236000000000004</v>
      </c>
      <c r="D14" s="22">
        <v>0.89300000000000002</v>
      </c>
      <c r="E14" s="23">
        <f t="shared" si="0"/>
        <v>6.3999999999997392</v>
      </c>
      <c r="F14" s="24">
        <v>0.89200000000000002</v>
      </c>
      <c r="G14" s="25">
        <f t="shared" si="1"/>
        <v>3.6000000000002697</v>
      </c>
      <c r="H14" s="22">
        <v>0.89300000000000002</v>
      </c>
      <c r="I14" s="23">
        <f t="shared" si="2"/>
        <v>6.3999999999997392</v>
      </c>
      <c r="J14" s="24">
        <v>0.89200000000000002</v>
      </c>
      <c r="K14" s="25">
        <f t="shared" si="3"/>
        <v>3.6000000000002697</v>
      </c>
      <c r="L14" s="26">
        <v>0.89300000000000002</v>
      </c>
      <c r="M14" s="23">
        <f t="shared" si="4"/>
        <v>6.3999999999997392</v>
      </c>
      <c r="N14" s="24">
        <v>0.89200000000000002</v>
      </c>
      <c r="O14" s="27">
        <f t="shared" si="5"/>
        <v>3.6000000000002697</v>
      </c>
      <c r="P14" s="26">
        <v>0.89300000000000002</v>
      </c>
      <c r="Q14" s="23">
        <f t="shared" si="6"/>
        <v>6.3999999999997392</v>
      </c>
      <c r="R14" s="24">
        <v>0.89200000000000002</v>
      </c>
      <c r="S14" s="28">
        <f t="shared" si="7"/>
        <v>3.6000000000002697</v>
      </c>
      <c r="T14" s="29">
        <v>0.89300000000000002</v>
      </c>
      <c r="U14" s="23">
        <f t="shared" si="8"/>
        <v>6.3999999999997392</v>
      </c>
      <c r="V14" s="24">
        <v>0.89200000000000002</v>
      </c>
      <c r="W14" s="30">
        <f t="shared" si="9"/>
        <v>3.6000000000002697</v>
      </c>
    </row>
    <row r="15" spans="1:23" s="9" customFormat="1" ht="24" customHeight="1">
      <c r="A15" s="19">
        <v>13</v>
      </c>
      <c r="B15" s="20" t="s">
        <v>29</v>
      </c>
      <c r="C15" s="21">
        <f>[1]!EURNZD</f>
        <v>1.6915</v>
      </c>
      <c r="D15" s="22">
        <v>1.6919999999999999</v>
      </c>
      <c r="E15" s="23">
        <f t="shared" si="0"/>
        <v>4.9999999999994493</v>
      </c>
      <c r="F15" s="24">
        <v>1.6910000000000001</v>
      </c>
      <c r="G15" s="25">
        <f t="shared" si="1"/>
        <v>4.9999999999994493</v>
      </c>
      <c r="H15" s="22">
        <v>1.6919999999999999</v>
      </c>
      <c r="I15" s="23">
        <f t="shared" si="2"/>
        <v>4.9999999999994493</v>
      </c>
      <c r="J15" s="24">
        <v>1.6910000000000001</v>
      </c>
      <c r="K15" s="25">
        <f t="shared" si="3"/>
        <v>4.9999999999994493</v>
      </c>
      <c r="L15" s="26">
        <v>1.6919999999999999</v>
      </c>
      <c r="M15" s="23">
        <f t="shared" si="4"/>
        <v>4.9999999999994493</v>
      </c>
      <c r="N15" s="24">
        <v>1.6910000000000001</v>
      </c>
      <c r="O15" s="27">
        <f t="shared" si="5"/>
        <v>4.9999999999994493</v>
      </c>
      <c r="P15" s="26">
        <v>1.6919999999999999</v>
      </c>
      <c r="Q15" s="23">
        <f t="shared" si="6"/>
        <v>4.9999999999994493</v>
      </c>
      <c r="R15" s="24">
        <v>1.6910000000000001</v>
      </c>
      <c r="S15" s="28">
        <f t="shared" si="7"/>
        <v>4.9999999999994493</v>
      </c>
      <c r="T15" s="29">
        <v>1.6919999999999999</v>
      </c>
      <c r="U15" s="23">
        <f t="shared" si="8"/>
        <v>4.9999999999994493</v>
      </c>
      <c r="V15" s="24">
        <v>1.6910000000000001</v>
      </c>
      <c r="W15" s="30">
        <f t="shared" si="9"/>
        <v>4.9999999999994493</v>
      </c>
    </row>
    <row r="16" spans="1:23" s="9" customFormat="1" ht="24" customHeight="1">
      <c r="A16" s="19">
        <v>14</v>
      </c>
      <c r="B16" s="20" t="s">
        <v>26</v>
      </c>
      <c r="C16" s="21">
        <f>[1]!GBPAUD</f>
        <v>1.68692</v>
      </c>
      <c r="D16" s="22">
        <v>1.6874</v>
      </c>
      <c r="E16" s="23">
        <f t="shared" si="0"/>
        <v>4.8000000000003595</v>
      </c>
      <c r="F16" s="24">
        <v>1.6863999999999999</v>
      </c>
      <c r="G16" s="25">
        <f t="shared" si="1"/>
        <v>5.2000000000007596</v>
      </c>
      <c r="H16" s="22">
        <v>1.6874</v>
      </c>
      <c r="I16" s="23">
        <f t="shared" si="2"/>
        <v>4.8000000000003595</v>
      </c>
      <c r="J16" s="24">
        <v>1.6863999999999999</v>
      </c>
      <c r="K16" s="25">
        <f t="shared" si="3"/>
        <v>5.2000000000007596</v>
      </c>
      <c r="L16" s="26">
        <v>1.6874</v>
      </c>
      <c r="M16" s="23">
        <f t="shared" si="4"/>
        <v>4.8000000000003595</v>
      </c>
      <c r="N16" s="24">
        <v>1.6863999999999999</v>
      </c>
      <c r="O16" s="27">
        <f t="shared" si="5"/>
        <v>5.2000000000007596</v>
      </c>
      <c r="P16" s="26">
        <v>1.6874</v>
      </c>
      <c r="Q16" s="23">
        <f t="shared" si="6"/>
        <v>4.8000000000003595</v>
      </c>
      <c r="R16" s="24">
        <v>1.6863999999999999</v>
      </c>
      <c r="S16" s="28">
        <f t="shared" si="7"/>
        <v>5.2000000000007596</v>
      </c>
      <c r="T16" s="29">
        <v>1.6874</v>
      </c>
      <c r="U16" s="23">
        <f t="shared" si="8"/>
        <v>4.8000000000003595</v>
      </c>
      <c r="V16" s="24">
        <v>1.6863999999999999</v>
      </c>
      <c r="W16" s="30">
        <f t="shared" si="9"/>
        <v>5.2000000000007596</v>
      </c>
    </row>
    <row r="17" spans="1:23" s="9" customFormat="1" ht="24" customHeight="1">
      <c r="A17" s="19">
        <v>15</v>
      </c>
      <c r="B17" s="20" t="s">
        <v>27</v>
      </c>
      <c r="C17" s="21">
        <f>[1]!GBPCAD</f>
        <v>1.6650100000000001</v>
      </c>
      <c r="D17" s="22">
        <v>1.6655</v>
      </c>
      <c r="E17" s="23">
        <f t="shared" si="0"/>
        <v>4.8999999999987942</v>
      </c>
      <c r="F17" s="24">
        <v>1.6645000000000001</v>
      </c>
      <c r="G17" s="25">
        <f t="shared" si="1"/>
        <v>5.1000000000001044</v>
      </c>
      <c r="H17" s="22">
        <v>1.6655</v>
      </c>
      <c r="I17" s="23">
        <f t="shared" si="2"/>
        <v>4.8999999999987942</v>
      </c>
      <c r="J17" s="24">
        <v>1.6645000000000001</v>
      </c>
      <c r="K17" s="25">
        <f t="shared" si="3"/>
        <v>5.1000000000001044</v>
      </c>
      <c r="L17" s="26">
        <v>1.6655</v>
      </c>
      <c r="M17" s="23">
        <f t="shared" si="4"/>
        <v>4.8999999999987942</v>
      </c>
      <c r="N17" s="24">
        <v>1.6645000000000001</v>
      </c>
      <c r="O17" s="27">
        <f t="shared" si="5"/>
        <v>5.1000000000001044</v>
      </c>
      <c r="P17" s="26">
        <v>1.6655</v>
      </c>
      <c r="Q17" s="23">
        <f t="shared" si="6"/>
        <v>4.8999999999987942</v>
      </c>
      <c r="R17" s="24">
        <v>1.6645000000000001</v>
      </c>
      <c r="S17" s="28">
        <f t="shared" si="7"/>
        <v>5.1000000000001044</v>
      </c>
      <c r="T17" s="29">
        <v>1.6655</v>
      </c>
      <c r="U17" s="23">
        <f t="shared" si="8"/>
        <v>4.8999999999987942</v>
      </c>
      <c r="V17" s="24">
        <v>1.6645000000000001</v>
      </c>
      <c r="W17" s="30">
        <f t="shared" si="9"/>
        <v>5.1000000000001044</v>
      </c>
    </row>
    <row r="18" spans="1:23" s="9" customFormat="1" ht="24" customHeight="1">
      <c r="A18" s="3">
        <v>16</v>
      </c>
      <c r="B18" s="4" t="s">
        <v>28</v>
      </c>
      <c r="C18" s="5">
        <f>[1]!GBPNZD</f>
        <v>1.89435</v>
      </c>
      <c r="D18" s="12">
        <v>1.895</v>
      </c>
      <c r="E18" s="6">
        <f t="shared" si="0"/>
        <v>6.5000000000003944</v>
      </c>
      <c r="F18" s="7">
        <v>1.8939999999999999</v>
      </c>
      <c r="G18" s="13">
        <f t="shared" si="1"/>
        <v>3.5000000000007248</v>
      </c>
      <c r="H18" s="12">
        <v>1.895</v>
      </c>
      <c r="I18" s="6">
        <f t="shared" si="2"/>
        <v>6.5000000000003944</v>
      </c>
      <c r="J18" s="7">
        <v>1.8939999999999999</v>
      </c>
      <c r="K18" s="13">
        <f t="shared" si="3"/>
        <v>3.5000000000007248</v>
      </c>
      <c r="L18" s="14">
        <v>1.895</v>
      </c>
      <c r="M18" s="6">
        <f t="shared" si="4"/>
        <v>6.5000000000003944</v>
      </c>
      <c r="N18" s="7">
        <v>1.8939999999999999</v>
      </c>
      <c r="O18" s="15">
        <f t="shared" si="5"/>
        <v>3.5000000000007248</v>
      </c>
      <c r="P18" s="14">
        <v>1.895</v>
      </c>
      <c r="Q18" s="6">
        <f t="shared" si="6"/>
        <v>6.5000000000003944</v>
      </c>
      <c r="R18" s="7">
        <v>1.8939999999999999</v>
      </c>
      <c r="S18" s="16">
        <f t="shared" si="7"/>
        <v>3.5000000000007248</v>
      </c>
      <c r="T18" s="17">
        <v>1.895</v>
      </c>
      <c r="U18" s="6">
        <f t="shared" si="8"/>
        <v>6.5000000000003944</v>
      </c>
      <c r="V18" s="7">
        <v>1.8939999999999999</v>
      </c>
      <c r="W18" s="18">
        <f t="shared" si="9"/>
        <v>3.5000000000007248</v>
      </c>
    </row>
    <row r="19" spans="1:23" s="9" customFormat="1" ht="21" customHeight="1"/>
    <row r="20" spans="1:23" s="9" customFormat="1"/>
    <row r="21" spans="1:23" s="9" customFormat="1"/>
    <row r="22" spans="1:23" s="9" customFormat="1"/>
    <row r="23" spans="1:23" s="9" customFormat="1"/>
    <row r="24" spans="1:23" s="9" customFormat="1"/>
    <row r="25" spans="1:23" s="9" customFormat="1"/>
    <row r="26" spans="1:23" s="9" customFormat="1"/>
    <row r="27" spans="1:23" s="9" customFormat="1"/>
    <row r="28" spans="1:23" s="9" customFormat="1"/>
    <row r="29" spans="1:23" s="9" customFormat="1"/>
    <row r="30" spans="1:23" s="9" customFormat="1"/>
    <row r="31" spans="1:23" s="9" customFormat="1"/>
    <row r="32" spans="1:23" s="9" customFormat="1"/>
    <row r="33" s="9" customFormat="1"/>
    <row r="34" s="9" customFormat="1"/>
    <row r="35" s="9" customFormat="1"/>
    <row r="36" s="9" customFormat="1"/>
    <row r="37" s="9" customFormat="1"/>
    <row r="38" s="9" customFormat="1"/>
    <row r="39" s="9" customFormat="1"/>
    <row r="40" s="9" customFormat="1"/>
    <row r="41" s="9" customFormat="1"/>
    <row r="42" s="9" customFormat="1"/>
    <row r="43" s="9" customFormat="1"/>
    <row r="44" s="9" customFormat="1"/>
    <row r="45" s="9" customFormat="1"/>
    <row r="46" s="9" customFormat="1"/>
    <row r="47" s="9" customFormat="1"/>
    <row r="48" s="9" customFormat="1"/>
    <row r="49" s="9" customFormat="1"/>
    <row r="50" s="9" customFormat="1"/>
    <row r="51" s="9" customFormat="1"/>
    <row r="52" s="9" customFormat="1"/>
    <row r="53" s="9" customFormat="1"/>
    <row r="54" s="9" customFormat="1"/>
    <row r="55" s="9" customFormat="1"/>
    <row r="56" s="9" customFormat="1"/>
    <row r="57" s="9" customFormat="1"/>
    <row r="58" s="9" customFormat="1"/>
    <row r="59" s="9" customFormat="1"/>
    <row r="60" s="9" customFormat="1"/>
    <row r="61" s="9" customFormat="1"/>
    <row r="62" s="9" customFormat="1"/>
    <row r="63" s="9" customFormat="1"/>
    <row r="64" s="9" customFormat="1"/>
    <row r="65" s="9" customFormat="1"/>
    <row r="66" s="9" customFormat="1"/>
    <row r="67" s="9" customFormat="1"/>
    <row r="68" s="9" customFormat="1"/>
    <row r="69" s="9" customFormat="1"/>
    <row r="70" s="9" customFormat="1"/>
    <row r="71" s="9" customFormat="1"/>
    <row r="72" s="9" customFormat="1"/>
    <row r="73" s="9" customFormat="1"/>
    <row r="74" s="9" customFormat="1"/>
    <row r="75" s="9" customFormat="1"/>
    <row r="76" s="9" customFormat="1"/>
    <row r="77" s="9" customFormat="1"/>
    <row r="78" s="9" customFormat="1"/>
    <row r="79" s="9" customFormat="1"/>
    <row r="80" s="9" customFormat="1"/>
    <row r="81" spans="1:3" s="9" customFormat="1"/>
    <row r="82" spans="1:3" s="9" customFormat="1"/>
    <row r="83" spans="1:3">
      <c r="A83" s="10"/>
      <c r="B83" s="10"/>
      <c r="C83" s="10"/>
    </row>
    <row r="84" spans="1:3">
      <c r="A84" s="11"/>
      <c r="B84" s="11"/>
      <c r="C84" s="11"/>
    </row>
  </sheetData>
  <mergeCells count="6">
    <mergeCell ref="T1:W1"/>
    <mergeCell ref="A1:C1"/>
    <mergeCell ref="D1:G1"/>
    <mergeCell ref="H1:K1"/>
    <mergeCell ref="L1:O1"/>
    <mergeCell ref="P1:S1"/>
  </mergeCells>
  <conditionalFormatting sqref="I3">
    <cfRule type="cellIs" dxfId="63" priority="20" operator="between">
      <formula>1</formula>
      <formula>10</formula>
    </cfRule>
  </conditionalFormatting>
  <conditionalFormatting sqref="K3">
    <cfRule type="cellIs" dxfId="62" priority="19" operator="between">
      <formula>1</formula>
      <formula>10</formula>
    </cfRule>
  </conditionalFormatting>
  <conditionalFormatting sqref="I4:I18">
    <cfRule type="cellIs" dxfId="61" priority="18" operator="between">
      <formula>1</formula>
      <formula>10</formula>
    </cfRule>
  </conditionalFormatting>
  <conditionalFormatting sqref="K4:K18">
    <cfRule type="cellIs" dxfId="60" priority="17" operator="between">
      <formula>1</formula>
      <formula>10</formula>
    </cfRule>
  </conditionalFormatting>
  <conditionalFormatting sqref="M3">
    <cfRule type="cellIs" dxfId="59" priority="16" operator="between">
      <formula>1</formula>
      <formula>10</formula>
    </cfRule>
  </conditionalFormatting>
  <conditionalFormatting sqref="O3">
    <cfRule type="cellIs" dxfId="58" priority="15" operator="between">
      <formula>1</formula>
      <formula>10</formula>
    </cfRule>
  </conditionalFormatting>
  <conditionalFormatting sqref="M4:M18">
    <cfRule type="cellIs" dxfId="57" priority="14" operator="between">
      <formula>1</formula>
      <formula>10</formula>
    </cfRule>
  </conditionalFormatting>
  <conditionalFormatting sqref="O4:O18">
    <cfRule type="cellIs" dxfId="56" priority="13" operator="between">
      <formula>1</formula>
      <formula>10</formula>
    </cfRule>
  </conditionalFormatting>
  <conditionalFormatting sqref="Q3">
    <cfRule type="cellIs" dxfId="55" priority="12" operator="between">
      <formula>1</formula>
      <formula>10</formula>
    </cfRule>
  </conditionalFormatting>
  <conditionalFormatting sqref="S3">
    <cfRule type="cellIs" dxfId="54" priority="11" operator="between">
      <formula>1</formula>
      <formula>10</formula>
    </cfRule>
  </conditionalFormatting>
  <conditionalFormatting sqref="Q4:Q18">
    <cfRule type="cellIs" dxfId="53" priority="10" operator="between">
      <formula>1</formula>
      <formula>10</formula>
    </cfRule>
  </conditionalFormatting>
  <conditionalFormatting sqref="S4:S18">
    <cfRule type="cellIs" dxfId="52" priority="9" operator="between">
      <formula>1</formula>
      <formula>10</formula>
    </cfRule>
  </conditionalFormatting>
  <conditionalFormatting sqref="U3">
    <cfRule type="cellIs" dxfId="51" priority="8" operator="between">
      <formula>1</formula>
      <formula>10</formula>
    </cfRule>
  </conditionalFormatting>
  <conditionalFormatting sqref="W3">
    <cfRule type="cellIs" dxfId="50" priority="7" operator="between">
      <formula>1</formula>
      <formula>10</formula>
    </cfRule>
  </conditionalFormatting>
  <conditionalFormatting sqref="U4:U18">
    <cfRule type="cellIs" dxfId="49" priority="6" operator="between">
      <formula>1</formula>
      <formula>10</formula>
    </cfRule>
  </conditionalFormatting>
  <conditionalFormatting sqref="W4:W18">
    <cfRule type="cellIs" dxfId="48" priority="5" operator="between">
      <formula>1</formula>
      <formula>10</formula>
    </cfRule>
  </conditionalFormatting>
  <conditionalFormatting sqref="E3">
    <cfRule type="cellIs" dxfId="47" priority="4" operator="between">
      <formula>1</formula>
      <formula>10</formula>
    </cfRule>
  </conditionalFormatting>
  <conditionalFormatting sqref="G3">
    <cfRule type="cellIs" dxfId="46" priority="3" operator="between">
      <formula>1</formula>
      <formula>10</formula>
    </cfRule>
  </conditionalFormatting>
  <conditionalFormatting sqref="E4:E18">
    <cfRule type="cellIs" dxfId="45" priority="2" operator="between">
      <formula>1</formula>
      <formula>10</formula>
    </cfRule>
  </conditionalFormatting>
  <conditionalFormatting sqref="G4:G18">
    <cfRule type="cellIs" dxfId="44" priority="1" operator="between">
      <formula>1</formula>
      <formula>10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0000"/>
  </sheetPr>
  <dimension ref="A1:AA78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F18" sqref="F18"/>
    </sheetView>
  </sheetViews>
  <sheetFormatPr defaultRowHeight="12.75"/>
  <cols>
    <col min="1" max="1" width="4.7109375" style="1" customWidth="1"/>
    <col min="2" max="2" width="14" style="1" customWidth="1"/>
    <col min="3" max="3" width="11.42578125" style="1" customWidth="1"/>
    <col min="4" max="4" width="10.85546875" style="1" customWidth="1"/>
    <col min="5" max="5" width="5.140625" style="1" customWidth="1"/>
    <col min="6" max="6" width="10.140625" style="1" customWidth="1"/>
    <col min="7" max="7" width="5.7109375" style="1" customWidth="1"/>
    <col min="8" max="8" width="9.140625" style="1"/>
    <col min="9" max="9" width="5.7109375" style="1" customWidth="1"/>
    <col min="10" max="10" width="9.140625" style="1"/>
    <col min="11" max="11" width="5.7109375" style="1" customWidth="1"/>
    <col min="12" max="12" width="9.140625" style="1"/>
    <col min="13" max="13" width="5.7109375" style="1" customWidth="1"/>
    <col min="14" max="14" width="9.140625" style="1"/>
    <col min="15" max="15" width="5.7109375" style="1" customWidth="1"/>
    <col min="16" max="16" width="9.140625" style="1"/>
    <col min="17" max="17" width="5.7109375" style="1" customWidth="1"/>
    <col min="18" max="18" width="9.140625" style="1"/>
    <col min="19" max="19" width="5.7109375" style="1" customWidth="1"/>
    <col min="20" max="20" width="9.140625" style="1"/>
    <col min="21" max="21" width="5.7109375" style="1" customWidth="1"/>
    <col min="22" max="22" width="9.140625" style="1"/>
    <col min="23" max="23" width="5.7109375" style="1" customWidth="1"/>
    <col min="24" max="16384" width="9.140625" style="1"/>
  </cols>
  <sheetData>
    <row r="1" spans="1:27" ht="28.5" thickBot="1">
      <c r="A1" s="62" t="s">
        <v>3</v>
      </c>
      <c r="B1" s="63"/>
      <c r="C1" s="63"/>
      <c r="D1" s="64" t="s">
        <v>16</v>
      </c>
      <c r="E1" s="65"/>
      <c r="F1" s="65"/>
      <c r="G1" s="65"/>
      <c r="H1" s="67" t="s">
        <v>8</v>
      </c>
      <c r="I1" s="58"/>
      <c r="J1" s="58"/>
      <c r="K1" s="58"/>
      <c r="L1" s="60" t="s">
        <v>9</v>
      </c>
      <c r="M1" s="58"/>
      <c r="N1" s="58"/>
      <c r="O1" s="66"/>
      <c r="P1" s="60" t="s">
        <v>10</v>
      </c>
      <c r="Q1" s="58"/>
      <c r="R1" s="58"/>
      <c r="S1" s="61"/>
      <c r="T1" s="57" t="s">
        <v>11</v>
      </c>
      <c r="U1" s="58"/>
      <c r="V1" s="58"/>
      <c r="W1" s="59"/>
      <c r="X1" s="57" t="s">
        <v>13</v>
      </c>
      <c r="Y1" s="58"/>
      <c r="Z1" s="58"/>
      <c r="AA1" s="59"/>
    </row>
    <row r="2" spans="1:27" s="2" customFormat="1" ht="46.5" customHeight="1" thickBot="1">
      <c r="A2" s="36" t="s">
        <v>7</v>
      </c>
      <c r="B2" s="55" t="s">
        <v>3</v>
      </c>
      <c r="C2" s="56">
        <f>[1]!AUDUSD</f>
        <v>0.78151000000000004</v>
      </c>
      <c r="D2" s="39" t="s">
        <v>17</v>
      </c>
      <c r="E2" s="40" t="s">
        <v>15</v>
      </c>
      <c r="F2" s="40" t="s">
        <v>18</v>
      </c>
      <c r="G2" s="41" t="s">
        <v>14</v>
      </c>
      <c r="H2" s="39" t="s">
        <v>17</v>
      </c>
      <c r="I2" s="40" t="s">
        <v>15</v>
      </c>
      <c r="J2" s="40" t="s">
        <v>18</v>
      </c>
      <c r="K2" s="41" t="s">
        <v>14</v>
      </c>
      <c r="L2" s="42" t="s">
        <v>17</v>
      </c>
      <c r="M2" s="40" t="s">
        <v>15</v>
      </c>
      <c r="N2" s="40" t="s">
        <v>18</v>
      </c>
      <c r="O2" s="43" t="s">
        <v>14</v>
      </c>
      <c r="P2" s="42" t="s">
        <v>17</v>
      </c>
      <c r="Q2" s="40" t="s">
        <v>15</v>
      </c>
      <c r="R2" s="40" t="s">
        <v>18</v>
      </c>
      <c r="S2" s="44" t="s">
        <v>14</v>
      </c>
      <c r="T2" s="45" t="s">
        <v>17</v>
      </c>
      <c r="U2" s="40" t="s">
        <v>15</v>
      </c>
      <c r="V2" s="40" t="s">
        <v>18</v>
      </c>
      <c r="W2" s="46" t="s">
        <v>14</v>
      </c>
      <c r="X2" s="45" t="s">
        <v>17</v>
      </c>
      <c r="Y2" s="40" t="s">
        <v>15</v>
      </c>
      <c r="Z2" s="40" t="s">
        <v>18</v>
      </c>
      <c r="AA2" s="46" t="s">
        <v>14</v>
      </c>
    </row>
    <row r="3" spans="1:27" s="8" customFormat="1" ht="24" customHeight="1">
      <c r="A3" s="19">
        <v>1</v>
      </c>
      <c r="B3" s="20"/>
      <c r="C3" s="21" t="s">
        <v>19</v>
      </c>
      <c r="D3" s="22">
        <f>SD!D3</f>
        <v>0.78520000000000001</v>
      </c>
      <c r="E3" s="23">
        <f>SD!E3</f>
        <v>36.899999999999707</v>
      </c>
      <c r="F3" s="24">
        <f>SD!F3</f>
        <v>0.77780000000000005</v>
      </c>
      <c r="G3" s="25">
        <f>SD!G3</f>
        <v>37.099999999999909</v>
      </c>
      <c r="H3" s="22">
        <f>SD!H3</f>
        <v>0.78200000000000003</v>
      </c>
      <c r="I3" s="23">
        <f>SD!I3</f>
        <v>4.8999999999999044</v>
      </c>
      <c r="J3" s="24">
        <f>SD!J3</f>
        <v>0.78100000000000003</v>
      </c>
      <c r="K3" s="25">
        <f>SD!K3</f>
        <v>5.1000000000001044</v>
      </c>
      <c r="L3" s="26">
        <f>SD!L3</f>
        <v>0.78200000000000003</v>
      </c>
      <c r="M3" s="23">
        <f>SD!M3</f>
        <v>4.8999999999999044</v>
      </c>
      <c r="N3" s="24">
        <f>SD!N3</f>
        <v>0.78100000000000003</v>
      </c>
      <c r="O3" s="27">
        <f>SD!O3</f>
        <v>5.1000000000001044</v>
      </c>
      <c r="P3" s="26">
        <f>SD!P3</f>
        <v>0.78200000000000003</v>
      </c>
      <c r="Q3" s="23">
        <f>SD!Q3</f>
        <v>4.8999999999999044</v>
      </c>
      <c r="R3" s="24">
        <f>SD!R3</f>
        <v>0.78100000000000003</v>
      </c>
      <c r="S3" s="28">
        <f>SD!S3</f>
        <v>5.1000000000001044</v>
      </c>
      <c r="T3" s="29">
        <f>SD!T3</f>
        <v>0.78200000000000003</v>
      </c>
      <c r="U3" s="23">
        <f>SD!U3</f>
        <v>4.8999999999999044</v>
      </c>
      <c r="V3" s="24">
        <f>SD!V3</f>
        <v>0.78100000000000003</v>
      </c>
      <c r="W3" s="30">
        <f>SD!W3</f>
        <v>5.1000000000001044</v>
      </c>
      <c r="X3" s="29">
        <f>SD!X3</f>
        <v>0.78200000000000003</v>
      </c>
      <c r="Y3" s="23">
        <f>SD!Y3</f>
        <v>4.8999999999999044</v>
      </c>
      <c r="Z3" s="24">
        <f>SD!Z3</f>
        <v>0.78100000000000003</v>
      </c>
      <c r="AA3" s="30">
        <f>SD!AA3</f>
        <v>5.1000000000001044</v>
      </c>
    </row>
    <row r="4" spans="1:27" s="8" customFormat="1" ht="24" customHeight="1">
      <c r="A4" s="19">
        <v>2</v>
      </c>
      <c r="B4" s="20"/>
      <c r="C4" s="21" t="s">
        <v>37</v>
      </c>
      <c r="D4" s="22">
        <f>FTB!D3</f>
        <v>0.78469999999999995</v>
      </c>
      <c r="E4" s="23">
        <f>FTB!E3</f>
        <v>31.899999999999153</v>
      </c>
      <c r="F4" s="24">
        <f>FTB!F3</f>
        <v>0</v>
      </c>
      <c r="G4" s="25">
        <f>FTB!G3</f>
        <v>7815.1</v>
      </c>
      <c r="H4" s="22">
        <f>FTB!H3</f>
        <v>0.78200000000000003</v>
      </c>
      <c r="I4" s="23">
        <f>FTB!I3</f>
        <v>4.8999999999999044</v>
      </c>
      <c r="J4" s="24">
        <f>FTB!J3</f>
        <v>0.78100000000000003</v>
      </c>
      <c r="K4" s="25">
        <f>FTB!K3</f>
        <v>5.1000000000001044</v>
      </c>
      <c r="L4" s="26">
        <f>FTB!L4</f>
        <v>1.1785000000000001</v>
      </c>
      <c r="M4" s="23">
        <f>FTB!M4</f>
        <v>6.0000000000015596</v>
      </c>
      <c r="N4" s="24">
        <f>FTB!N4</f>
        <v>1.1775</v>
      </c>
      <c r="O4" s="27">
        <f>FTB!O4</f>
        <v>3.9999999999995595</v>
      </c>
      <c r="P4" s="26">
        <f>FTB!P4</f>
        <v>1.1785000000000001</v>
      </c>
      <c r="Q4" s="23">
        <f>FTB!Q4</f>
        <v>6.0000000000015596</v>
      </c>
      <c r="R4" s="24">
        <f>FTB!R4</f>
        <v>1.1775</v>
      </c>
      <c r="S4" s="28">
        <f>FTB!S4</f>
        <v>3.9999999999995595</v>
      </c>
      <c r="T4" s="29">
        <f>FTB!T4</f>
        <v>1.1785000000000001</v>
      </c>
      <c r="U4" s="23">
        <f>FTB!U4</f>
        <v>6.0000000000015596</v>
      </c>
      <c r="V4" s="24">
        <f>FTB!V4</f>
        <v>1.1775</v>
      </c>
      <c r="W4" s="30">
        <f>FTB!W4</f>
        <v>3.9999999999995595</v>
      </c>
      <c r="X4" s="29">
        <f>FTB!X4</f>
        <v>1.1795</v>
      </c>
      <c r="Y4" s="23">
        <f>FTB!Y4</f>
        <v>16.000000000000458</v>
      </c>
      <c r="Z4" s="24">
        <f>FTB!Z4</f>
        <v>1.1765000000000001</v>
      </c>
      <c r="AA4" s="30">
        <f>FTB!AA4</f>
        <v>13.999999999998458</v>
      </c>
    </row>
    <row r="5" spans="1:27" s="8" customFormat="1" ht="24" customHeight="1">
      <c r="A5" s="19">
        <v>3</v>
      </c>
      <c r="B5" s="20"/>
      <c r="C5" s="21" t="s">
        <v>31</v>
      </c>
      <c r="D5" s="22">
        <f>QMC!D3</f>
        <v>0.78490000000000004</v>
      </c>
      <c r="E5" s="23">
        <f>QMC!E3</f>
        <v>33.900000000000041</v>
      </c>
      <c r="F5" s="24">
        <f>QMC!F3</f>
        <v>0</v>
      </c>
      <c r="G5" s="25">
        <f>QMC!G3</f>
        <v>7815.1</v>
      </c>
      <c r="H5" s="22">
        <f>QMC!H3</f>
        <v>0.78200000000000003</v>
      </c>
      <c r="I5" s="23">
        <f>QMC!I3</f>
        <v>4.8999999999999044</v>
      </c>
      <c r="J5" s="24">
        <f>QMC!J3</f>
        <v>0.78100000000000003</v>
      </c>
      <c r="K5" s="25">
        <f>QMC!K3</f>
        <v>5.1000000000001044</v>
      </c>
      <c r="L5" s="26">
        <f>QMC!L3</f>
        <v>0.78200000000000003</v>
      </c>
      <c r="M5" s="23">
        <f>QMC!M3</f>
        <v>4.8999999999999044</v>
      </c>
      <c r="N5" s="24">
        <f>QMC!N3</f>
        <v>0.78100000000000003</v>
      </c>
      <c r="O5" s="27">
        <f>QMC!O3</f>
        <v>5.1000000000001044</v>
      </c>
      <c r="P5" s="26">
        <f>QMC!P3</f>
        <v>0.78200000000000003</v>
      </c>
      <c r="Q5" s="23">
        <f>QMC!Q3</f>
        <v>4.8999999999999044</v>
      </c>
      <c r="R5" s="24">
        <f>QMC!R3</f>
        <v>0.78100000000000003</v>
      </c>
      <c r="S5" s="28">
        <f>QMC!S3</f>
        <v>5.1000000000001044</v>
      </c>
      <c r="T5" s="29">
        <f>QMC!T3</f>
        <v>0.78200000000000003</v>
      </c>
      <c r="U5" s="23">
        <f>QMC!U3</f>
        <v>4.8999999999999044</v>
      </c>
      <c r="V5" s="24">
        <f>QMC!V3</f>
        <v>0.78100000000000003</v>
      </c>
      <c r="W5" s="30">
        <f>QMC!W3</f>
        <v>5.1000000000001044</v>
      </c>
      <c r="X5" s="29">
        <f>QMC!X3</f>
        <v>0.78200000000000003</v>
      </c>
      <c r="Y5" s="23">
        <f>QMC!Y3</f>
        <v>4.8999999999999044</v>
      </c>
      <c r="Z5" s="24">
        <f>QMC!Z3</f>
        <v>0.78100000000000003</v>
      </c>
      <c r="AA5" s="30">
        <f>QMC!AA3</f>
        <v>5.1000000000001044</v>
      </c>
    </row>
    <row r="6" spans="1:27" s="8" customFormat="1" ht="24" customHeight="1">
      <c r="A6" s="19">
        <v>4</v>
      </c>
      <c r="B6" s="20"/>
      <c r="C6" s="21" t="s">
        <v>32</v>
      </c>
      <c r="D6" s="22">
        <f>QMR!D3</f>
        <v>0</v>
      </c>
      <c r="E6" s="23">
        <f>QMR!E3</f>
        <v>-7815.1</v>
      </c>
      <c r="F6" s="24">
        <f>QMR!F3</f>
        <v>0</v>
      </c>
      <c r="G6" s="25">
        <f>QMR!G3</f>
        <v>7815.1</v>
      </c>
      <c r="H6" s="22">
        <f>QMR!H3</f>
        <v>0.78200000000000003</v>
      </c>
      <c r="I6" s="23">
        <f>QMR!I3</f>
        <v>4.8999999999999044</v>
      </c>
      <c r="J6" s="24">
        <f>QMR!J3</f>
        <v>0.78100000000000003</v>
      </c>
      <c r="K6" s="25">
        <f>QMR!K3</f>
        <v>5.1000000000001044</v>
      </c>
      <c r="L6" s="26">
        <f>QMR!L3</f>
        <v>0.78200000000000003</v>
      </c>
      <c r="M6" s="23">
        <f>QMR!M3</f>
        <v>4.8999999999999044</v>
      </c>
      <c r="N6" s="24">
        <f>QMR!N3</f>
        <v>0.78100000000000003</v>
      </c>
      <c r="O6" s="27">
        <f>QMR!O3</f>
        <v>5.1000000000001044</v>
      </c>
      <c r="P6" s="26">
        <f>QMR!P3</f>
        <v>0.78200000000000003</v>
      </c>
      <c r="Q6" s="23">
        <f>QMR!Q3</f>
        <v>4.8999999999999044</v>
      </c>
      <c r="R6" s="24">
        <f>QMR!R3</f>
        <v>0.78100000000000003</v>
      </c>
      <c r="S6" s="28">
        <f>QMR!S3</f>
        <v>5.1000000000001044</v>
      </c>
      <c r="T6" s="29">
        <f>QMR!T3</f>
        <v>0.78200000000000003</v>
      </c>
      <c r="U6" s="23">
        <f>QMR!U3</f>
        <v>4.8999999999999044</v>
      </c>
      <c r="V6" s="24">
        <f>QMR!V3</f>
        <v>0.78100000000000003</v>
      </c>
      <c r="W6" s="30">
        <f>QMR!W3</f>
        <v>5.1000000000001044</v>
      </c>
      <c r="X6" s="29">
        <f>QMR!X3</f>
        <v>0.78200000000000003</v>
      </c>
      <c r="Y6" s="23">
        <f>QMR!Y3</f>
        <v>4.8999999999999044</v>
      </c>
      <c r="Z6" s="24">
        <f>QMR!Z3</f>
        <v>0.78100000000000003</v>
      </c>
      <c r="AA6" s="30">
        <f>QMR!AA3</f>
        <v>5.1000000000001044</v>
      </c>
    </row>
    <row r="7" spans="1:27" s="8" customFormat="1" ht="24" customHeight="1">
      <c r="A7" s="19">
        <v>5</v>
      </c>
      <c r="B7" s="20"/>
      <c r="C7" s="47" t="s">
        <v>40</v>
      </c>
      <c r="D7" s="22">
        <f>'123-50%'!D3</f>
        <v>0.78320000000000001</v>
      </c>
      <c r="E7" s="23">
        <f>'123-50%'!E3</f>
        <v>16.899999999999693</v>
      </c>
      <c r="F7" s="24">
        <f>'123-50%'!F3</f>
        <v>0.78139999999999998</v>
      </c>
      <c r="G7" s="25">
        <f>'123-50%'!G3</f>
        <v>1.100000000000545</v>
      </c>
      <c r="H7" s="22">
        <f>'123-50%'!H3</f>
        <v>0.78200000000000003</v>
      </c>
      <c r="I7" s="23">
        <f>'123-50%'!I3</f>
        <v>4.8999999999999044</v>
      </c>
      <c r="J7" s="24">
        <f>'123-50%'!J3</f>
        <v>0.78100000000000003</v>
      </c>
      <c r="K7" s="25">
        <f>'123-50%'!K3</f>
        <v>5.1000000000001044</v>
      </c>
      <c r="L7" s="26">
        <f>'123-50%'!L3</f>
        <v>0.78200000000000003</v>
      </c>
      <c r="M7" s="23">
        <f>'123-50%'!M3</f>
        <v>4.8999999999999044</v>
      </c>
      <c r="N7" s="24">
        <f>'123-50%'!N3</f>
        <v>0.78100000000000003</v>
      </c>
      <c r="O7" s="27">
        <f>'123-50%'!O3</f>
        <v>5.1000000000001044</v>
      </c>
      <c r="P7" s="26">
        <f>'123-50%'!P3</f>
        <v>0.78200000000000003</v>
      </c>
      <c r="Q7" s="23">
        <f>'123-50%'!Q3</f>
        <v>4.8999999999999044</v>
      </c>
      <c r="R7" s="24">
        <f>'123-50%'!R3</f>
        <v>0.78100000000000003</v>
      </c>
      <c r="S7" s="28">
        <f>'123-50%'!S3</f>
        <v>5.1000000000001044</v>
      </c>
      <c r="T7" s="29">
        <f>'123-50%'!T3</f>
        <v>0.78200000000000003</v>
      </c>
      <c r="U7" s="23">
        <f>'123-50%'!U3</f>
        <v>4.8999999999999044</v>
      </c>
      <c r="V7" s="24">
        <f>'123-50%'!V3</f>
        <v>0.78100000000000003</v>
      </c>
      <c r="W7" s="30">
        <f>'123-50%'!W3</f>
        <v>5.1000000000001044</v>
      </c>
      <c r="X7" s="29">
        <f>'123-50%'!X3</f>
        <v>0.78200000000000003</v>
      </c>
      <c r="Y7" s="23">
        <f>'123-50%'!Y3</f>
        <v>4.8999999999999044</v>
      </c>
      <c r="Z7" s="24">
        <f>'123-50%'!Z3</f>
        <v>0.78100000000000003</v>
      </c>
      <c r="AA7" s="30">
        <f>'123-50%'!AA3</f>
        <v>5.1000000000001044</v>
      </c>
    </row>
    <row r="8" spans="1:27" s="8" customFormat="1" ht="24" customHeight="1">
      <c r="A8" s="19">
        <v>6</v>
      </c>
      <c r="B8" s="20"/>
      <c r="C8" s="47" t="s">
        <v>41</v>
      </c>
      <c r="D8" s="22">
        <f>'123-75%'!D3</f>
        <v>0.78439999999999999</v>
      </c>
      <c r="E8" s="23">
        <f>'123-75%'!E3</f>
        <v>28.89999999999948</v>
      </c>
      <c r="F8" s="24">
        <f>'123-75%'!F3</f>
        <v>0.77739999999999998</v>
      </c>
      <c r="G8" s="25">
        <f>'123-75%'!G3</f>
        <v>41.100000000000577</v>
      </c>
      <c r="H8" s="22">
        <f>'123-75%'!H3</f>
        <v>0.78200000000000003</v>
      </c>
      <c r="I8" s="23">
        <f>'123-75%'!I3</f>
        <v>4.8999999999999044</v>
      </c>
      <c r="J8" s="24">
        <f>'123-75%'!J3</f>
        <v>0.78100000000000003</v>
      </c>
      <c r="K8" s="25">
        <f>'123-75%'!K3</f>
        <v>5.1000000000001044</v>
      </c>
      <c r="L8" s="26">
        <f>'123-75%'!L3</f>
        <v>0.78200000000000003</v>
      </c>
      <c r="M8" s="23">
        <f>'123-75%'!M3</f>
        <v>4.8999999999999044</v>
      </c>
      <c r="N8" s="24">
        <f>'123-75%'!N3</f>
        <v>0.78100000000000003</v>
      </c>
      <c r="O8" s="27">
        <f>'123-75%'!O3</f>
        <v>5.1000000000001044</v>
      </c>
      <c r="P8" s="26">
        <f>'123-75%'!P3</f>
        <v>0.78200000000000003</v>
      </c>
      <c r="Q8" s="23">
        <f>'123-75%'!Q3</f>
        <v>4.8999999999999044</v>
      </c>
      <c r="R8" s="24">
        <f>'123-75%'!R3</f>
        <v>0.78100000000000003</v>
      </c>
      <c r="S8" s="28">
        <f>'123-75%'!S3</f>
        <v>5.1000000000001044</v>
      </c>
      <c r="T8" s="29">
        <f>'123-75%'!T3</f>
        <v>0.78200000000000003</v>
      </c>
      <c r="U8" s="23">
        <f>'123-75%'!U3</f>
        <v>4.8999999999999044</v>
      </c>
      <c r="V8" s="24">
        <f>'123-75%'!V3</f>
        <v>0.78100000000000003</v>
      </c>
      <c r="W8" s="30">
        <f>'123-75%'!W3</f>
        <v>5.1000000000001044</v>
      </c>
      <c r="X8" s="29">
        <f>'123-75%'!X3</f>
        <v>0.78200000000000003</v>
      </c>
      <c r="Y8" s="23">
        <f>'123-75%'!Y3</f>
        <v>4.8999999999999044</v>
      </c>
      <c r="Z8" s="24">
        <f>'123-75%'!Z3</f>
        <v>0.78100000000000003</v>
      </c>
      <c r="AA8" s="30">
        <f>'123-75%'!AA3</f>
        <v>5.1000000000001044</v>
      </c>
    </row>
    <row r="9" spans="1:27" s="8" customFormat="1" ht="24" customHeight="1">
      <c r="A9" s="19">
        <v>7</v>
      </c>
      <c r="B9" s="20"/>
      <c r="C9" s="31" t="s">
        <v>33</v>
      </c>
      <c r="D9" s="22">
        <f>NOSE!D3</f>
        <v>0.78359999999999996</v>
      </c>
      <c r="E9" s="23">
        <f>NOSE!E3</f>
        <v>20.899999999999253</v>
      </c>
      <c r="F9" s="24">
        <f>NOSE!F3</f>
        <v>0.77780000000000005</v>
      </c>
      <c r="G9" s="25">
        <f>NOSE!G3</f>
        <v>37.099999999999909</v>
      </c>
      <c r="H9" s="22">
        <f>NOSE!H3</f>
        <v>0.78200000000000003</v>
      </c>
      <c r="I9" s="23">
        <f>NOSE!I3</f>
        <v>4.8999999999999044</v>
      </c>
      <c r="J9" s="24">
        <f>NOSE!J3</f>
        <v>0.78100000000000003</v>
      </c>
      <c r="K9" s="25">
        <f>NOSE!K3</f>
        <v>5.1000000000001044</v>
      </c>
      <c r="L9" s="26">
        <f>NOSE!L3</f>
        <v>0.78200000000000003</v>
      </c>
      <c r="M9" s="23">
        <f>NOSE!M3</f>
        <v>4.8999999999999044</v>
      </c>
      <c r="N9" s="24">
        <f>NOSE!N3</f>
        <v>0.78100000000000003</v>
      </c>
      <c r="O9" s="27">
        <f>NOSE!O3</f>
        <v>5.1000000000001044</v>
      </c>
      <c r="P9" s="26">
        <f>NOSE!P3</f>
        <v>0.78200000000000003</v>
      </c>
      <c r="Q9" s="23">
        <f>NOSE!Q3</f>
        <v>4.8999999999999044</v>
      </c>
      <c r="R9" s="24">
        <f>NOSE!R3</f>
        <v>0.78100000000000003</v>
      </c>
      <c r="S9" s="28">
        <f>NOSE!S3</f>
        <v>5.1000000000001044</v>
      </c>
      <c r="T9" s="29">
        <f>NOSE!T3</f>
        <v>0.78200000000000003</v>
      </c>
      <c r="U9" s="23">
        <f>NOSE!U3</f>
        <v>4.8999999999999044</v>
      </c>
      <c r="V9" s="24">
        <f>NOSE!V3</f>
        <v>0.78100000000000003</v>
      </c>
      <c r="W9" s="30">
        <f>NOSE!W3</f>
        <v>5.1000000000001044</v>
      </c>
      <c r="X9" s="29">
        <f>NOSE!X3</f>
        <v>0.78200000000000003</v>
      </c>
      <c r="Y9" s="23">
        <f>NOSE!Y3</f>
        <v>4.8999999999999044</v>
      </c>
      <c r="Z9" s="24">
        <f>NOSE!Z3</f>
        <v>0.78100000000000003</v>
      </c>
      <c r="AA9" s="30">
        <f>NOSE!AA3</f>
        <v>5.1000000000001044</v>
      </c>
    </row>
    <row r="10" spans="1:27" s="9" customFormat="1" ht="24" customHeight="1">
      <c r="A10" s="19">
        <v>8</v>
      </c>
      <c r="B10" s="20"/>
      <c r="C10" s="31" t="s">
        <v>34</v>
      </c>
      <c r="D10" s="48" t="s">
        <v>39</v>
      </c>
      <c r="E10" s="23" t="s">
        <v>39</v>
      </c>
      <c r="F10" s="49" t="s">
        <v>39</v>
      </c>
      <c r="G10" s="25" t="s">
        <v>39</v>
      </c>
      <c r="H10" s="48" t="s">
        <v>39</v>
      </c>
      <c r="I10" s="23" t="s">
        <v>39</v>
      </c>
      <c r="J10" s="49" t="s">
        <v>39</v>
      </c>
      <c r="K10" s="25" t="s">
        <v>39</v>
      </c>
      <c r="L10" s="50" t="s">
        <v>39</v>
      </c>
      <c r="M10" s="23" t="s">
        <v>39</v>
      </c>
      <c r="N10" s="49" t="s">
        <v>39</v>
      </c>
      <c r="O10" s="27" t="s">
        <v>39</v>
      </c>
      <c r="P10" s="26">
        <f>DRT!D3</f>
        <v>0.78200000000000003</v>
      </c>
      <c r="Q10" s="23">
        <f>DRT!E3</f>
        <v>4.8999999999999044</v>
      </c>
      <c r="R10" s="24">
        <f>DRT!F3</f>
        <v>0.78100000000000003</v>
      </c>
      <c r="S10" s="28">
        <f>DRT!G3</f>
        <v>5.1000000000001044</v>
      </c>
      <c r="T10" s="29">
        <f>DRT!H3</f>
        <v>0.78200000000000003</v>
      </c>
      <c r="U10" s="23">
        <f>DRT!I3</f>
        <v>4.8999999999999044</v>
      </c>
      <c r="V10" s="24">
        <f>DRT!J3</f>
        <v>0.78100000000000003</v>
      </c>
      <c r="W10" s="30">
        <f>DRT!K3</f>
        <v>5.1000000000001044</v>
      </c>
      <c r="X10" s="29">
        <f>DRT!L3</f>
        <v>0.78200000000000003</v>
      </c>
      <c r="Y10" s="23">
        <f>DRT!M3</f>
        <v>4.8999999999999044</v>
      </c>
      <c r="Z10" s="24">
        <f>DRT!N3</f>
        <v>0.78100000000000003</v>
      </c>
      <c r="AA10" s="30">
        <f>DRT!O3</f>
        <v>5.1000000000001044</v>
      </c>
    </row>
    <row r="11" spans="1:27" s="9" customFormat="1" ht="24" customHeight="1">
      <c r="A11" s="19">
        <v>9</v>
      </c>
      <c r="B11" s="20"/>
      <c r="C11" s="31" t="s">
        <v>35</v>
      </c>
      <c r="D11" s="48" t="s">
        <v>39</v>
      </c>
      <c r="E11" s="23" t="s">
        <v>39</v>
      </c>
      <c r="F11" s="49" t="s">
        <v>39</v>
      </c>
      <c r="G11" s="25" t="s">
        <v>39</v>
      </c>
      <c r="H11" s="22">
        <f>FB!D3</f>
        <v>0.78200000000000003</v>
      </c>
      <c r="I11" s="23">
        <f>FB!E3</f>
        <v>4.8999999999999044</v>
      </c>
      <c r="J11" s="33">
        <f>FB!F3</f>
        <v>0.78100000000000003</v>
      </c>
      <c r="K11" s="25">
        <f>FB!G3</f>
        <v>5.1000000000001044</v>
      </c>
      <c r="L11" s="26">
        <f>FB!H3</f>
        <v>0.78200000000000003</v>
      </c>
      <c r="M11" s="23">
        <f>FB!I3</f>
        <v>4.8999999999999044</v>
      </c>
      <c r="N11" s="24">
        <f>FB!J3</f>
        <v>0.78100000000000003</v>
      </c>
      <c r="O11" s="27">
        <f>FB!K3</f>
        <v>5.1000000000001044</v>
      </c>
      <c r="P11" s="26">
        <f>FB!L3</f>
        <v>0.78200000000000003</v>
      </c>
      <c r="Q11" s="23">
        <f>FB!M3</f>
        <v>4.8999999999999044</v>
      </c>
      <c r="R11" s="24">
        <f>FB!N3</f>
        <v>0.78100000000000003</v>
      </c>
      <c r="S11" s="28">
        <f>FB!O3</f>
        <v>5.1000000000001044</v>
      </c>
      <c r="T11" s="29">
        <f>FB!P3</f>
        <v>0.78200000000000003</v>
      </c>
      <c r="U11" s="23">
        <f>FB!Q3</f>
        <v>4.8999999999999044</v>
      </c>
      <c r="V11" s="24">
        <f>FB!R3</f>
        <v>0.78100000000000003</v>
      </c>
      <c r="W11" s="30">
        <f>FB!S3</f>
        <v>5.1000000000001044</v>
      </c>
      <c r="X11" s="29">
        <f>FB!T3</f>
        <v>0.78200000000000003</v>
      </c>
      <c r="Y11" s="23">
        <f>FB!U3</f>
        <v>4.8999999999999044</v>
      </c>
      <c r="Z11" s="24">
        <f>FB!V3</f>
        <v>0.78100000000000003</v>
      </c>
      <c r="AA11" s="30">
        <f>FB!W3</f>
        <v>5.1000000000001044</v>
      </c>
    </row>
    <row r="12" spans="1:27" s="9" customFormat="1" ht="24" customHeight="1">
      <c r="A12" s="3">
        <v>10</v>
      </c>
      <c r="B12" s="4"/>
      <c r="C12" s="51" t="s">
        <v>36</v>
      </c>
      <c r="D12" s="52" t="s">
        <v>39</v>
      </c>
      <c r="E12" s="6" t="s">
        <v>39</v>
      </c>
      <c r="F12" s="53" t="s">
        <v>39</v>
      </c>
      <c r="G12" s="13" t="s">
        <v>39</v>
      </c>
      <c r="H12" s="12">
        <f>SR!D3</f>
        <v>0.78200000000000003</v>
      </c>
      <c r="I12" s="6">
        <f>SR!E3</f>
        <v>4.8999999999999044</v>
      </c>
      <c r="J12" s="54">
        <f>SR!F3</f>
        <v>0.78100000000000003</v>
      </c>
      <c r="K12" s="13">
        <f>SR!G3</f>
        <v>5.1000000000001044</v>
      </c>
      <c r="L12" s="14">
        <f>SR!H3</f>
        <v>0.78200000000000003</v>
      </c>
      <c r="M12" s="6">
        <f>SR!I3</f>
        <v>4.8999999999999044</v>
      </c>
      <c r="N12" s="7">
        <f>SR!J3</f>
        <v>0.78100000000000003</v>
      </c>
      <c r="O12" s="15">
        <f>SR!K3</f>
        <v>5.1000000000001044</v>
      </c>
      <c r="P12" s="14">
        <f>SR!L3</f>
        <v>0.78200000000000003</v>
      </c>
      <c r="Q12" s="6">
        <f>SR!M3</f>
        <v>4.8999999999999044</v>
      </c>
      <c r="R12" s="7">
        <f>SR!N3</f>
        <v>0.78100000000000003</v>
      </c>
      <c r="S12" s="16">
        <f>SR!O3</f>
        <v>5.1000000000001044</v>
      </c>
      <c r="T12" s="17">
        <f>SR!P3</f>
        <v>0.78200000000000003</v>
      </c>
      <c r="U12" s="6">
        <f>SR!Q3</f>
        <v>4.8999999999999044</v>
      </c>
      <c r="V12" s="7">
        <f>SR!R3</f>
        <v>0.78100000000000003</v>
      </c>
      <c r="W12" s="18">
        <f>SR!S3</f>
        <v>5.1000000000001044</v>
      </c>
      <c r="X12" s="17">
        <f>SR!T3</f>
        <v>0.78200000000000003</v>
      </c>
      <c r="Y12" s="6">
        <f>SR!U3</f>
        <v>4.8999999999999044</v>
      </c>
      <c r="Z12" s="7">
        <f>SR!V3</f>
        <v>0.78100000000000003</v>
      </c>
      <c r="AA12" s="18">
        <f>SR!W3</f>
        <v>5.1000000000001044</v>
      </c>
    </row>
    <row r="13" spans="1:27" s="9" customFormat="1" ht="21" customHeight="1"/>
    <row r="14" spans="1:27" s="9" customFormat="1"/>
    <row r="15" spans="1:27" s="9" customFormat="1"/>
    <row r="16" spans="1:27" s="9" customFormat="1"/>
    <row r="17" s="9" customFormat="1"/>
    <row r="18" s="9" customFormat="1"/>
    <row r="19" s="9" customFormat="1"/>
    <row r="20" s="9" customFormat="1"/>
    <row r="21" s="9" customFormat="1"/>
    <row r="22" s="9" customFormat="1"/>
    <row r="23" s="9" customFormat="1"/>
    <row r="24" s="9" customFormat="1"/>
    <row r="25" s="9" customFormat="1"/>
    <row r="26" s="9" customFormat="1"/>
    <row r="27" s="9" customFormat="1"/>
    <row r="28" s="9" customFormat="1"/>
    <row r="29" s="9" customFormat="1"/>
    <row r="30" s="9" customFormat="1"/>
    <row r="31" s="9" customFormat="1"/>
    <row r="32" s="9" customFormat="1"/>
    <row r="33" s="9" customFormat="1"/>
    <row r="34" s="9" customFormat="1"/>
    <row r="35" s="9" customFormat="1"/>
    <row r="36" s="9" customFormat="1"/>
    <row r="37" s="9" customFormat="1"/>
    <row r="38" s="9" customFormat="1"/>
    <row r="39" s="9" customFormat="1"/>
    <row r="40" s="9" customFormat="1"/>
    <row r="41" s="9" customFormat="1"/>
    <row r="42" s="9" customFormat="1"/>
    <row r="43" s="9" customFormat="1"/>
    <row r="44" s="9" customFormat="1"/>
    <row r="45" s="9" customFormat="1"/>
    <row r="46" s="9" customFormat="1"/>
    <row r="47" s="9" customFormat="1"/>
    <row r="48" s="9" customFormat="1"/>
    <row r="49" s="9" customFormat="1"/>
    <row r="50" s="9" customFormat="1"/>
    <row r="51" s="9" customFormat="1"/>
    <row r="52" s="9" customFormat="1"/>
    <row r="53" s="9" customFormat="1"/>
    <row r="54" s="9" customFormat="1"/>
    <row r="55" s="9" customFormat="1"/>
    <row r="56" s="9" customFormat="1"/>
    <row r="57" s="9" customFormat="1"/>
    <row r="58" s="9" customFormat="1"/>
    <row r="59" s="9" customFormat="1"/>
    <row r="60" s="9" customFormat="1"/>
    <row r="61" s="9" customFormat="1"/>
    <row r="62" s="9" customFormat="1"/>
    <row r="63" s="9" customFormat="1"/>
    <row r="64" s="9" customFormat="1"/>
    <row r="65" spans="1:3" s="9" customFormat="1"/>
    <row r="66" spans="1:3" s="9" customFormat="1"/>
    <row r="67" spans="1:3" s="9" customFormat="1"/>
    <row r="68" spans="1:3" s="9" customFormat="1"/>
    <row r="69" spans="1:3" s="9" customFormat="1"/>
    <row r="70" spans="1:3" s="9" customFormat="1"/>
    <row r="71" spans="1:3" s="9" customFormat="1"/>
    <row r="72" spans="1:3" s="9" customFormat="1"/>
    <row r="73" spans="1:3" s="9" customFormat="1"/>
    <row r="74" spans="1:3" s="9" customFormat="1"/>
    <row r="75" spans="1:3" s="9" customFormat="1"/>
    <row r="76" spans="1:3" s="9" customFormat="1"/>
    <row r="77" spans="1:3">
      <c r="A77" s="10"/>
      <c r="B77" s="10"/>
      <c r="C77" s="10"/>
    </row>
    <row r="78" spans="1:3">
      <c r="A78" s="11"/>
      <c r="B78" s="11"/>
      <c r="C78" s="11"/>
    </row>
  </sheetData>
  <mergeCells count="7">
    <mergeCell ref="X1:AA1"/>
    <mergeCell ref="A1:C1"/>
    <mergeCell ref="D1:G1"/>
    <mergeCell ref="H1:K1"/>
    <mergeCell ref="L1:O1"/>
    <mergeCell ref="P1:S1"/>
    <mergeCell ref="T1:W1"/>
  </mergeCells>
  <conditionalFormatting sqref="I3:I7 M4:M7 Q4:Q7 U4:U7 Y4:Y7 Y9:Y12 U9:U12 Q9:Q12 M9:M12 I9:I12">
    <cfRule type="cellIs" dxfId="43" priority="33" operator="between">
      <formula>1</formula>
      <formula>10</formula>
    </cfRule>
  </conditionalFormatting>
  <conditionalFormatting sqref="K3:K7 O4:O7 S4:S7 W4:W7 AA4:AA7 AA9:AA12 W9:W12 S9:S12 O9:O12 K9:K12">
    <cfRule type="cellIs" dxfId="42" priority="32" operator="between">
      <formula>1</formula>
      <formula>10</formula>
    </cfRule>
  </conditionalFormatting>
  <conditionalFormatting sqref="M3">
    <cfRule type="cellIs" dxfId="41" priority="29" operator="between">
      <formula>1</formula>
      <formula>10</formula>
    </cfRule>
  </conditionalFormatting>
  <conditionalFormatting sqref="O3">
    <cfRule type="cellIs" dxfId="40" priority="28" operator="between">
      <formula>1</formula>
      <formula>10</formula>
    </cfRule>
  </conditionalFormatting>
  <conditionalFormatting sqref="Q3">
    <cfRule type="cellIs" dxfId="39" priority="25" operator="between">
      <formula>1</formula>
      <formula>10</formula>
    </cfRule>
  </conditionalFormatting>
  <conditionalFormatting sqref="S3">
    <cfRule type="cellIs" dxfId="38" priority="24" operator="between">
      <formula>1</formula>
      <formula>10</formula>
    </cfRule>
  </conditionalFormatting>
  <conditionalFormatting sqref="U3">
    <cfRule type="cellIs" dxfId="37" priority="21" operator="between">
      <formula>1</formula>
      <formula>10</formula>
    </cfRule>
  </conditionalFormatting>
  <conditionalFormatting sqref="E3">
    <cfRule type="cellIs" dxfId="36" priority="17" operator="between">
      <formula>1</formula>
      <formula>10</formula>
    </cfRule>
  </conditionalFormatting>
  <conditionalFormatting sqref="G3">
    <cfRule type="cellIs" dxfId="35" priority="16" operator="between">
      <formula>1</formula>
      <formula>10</formula>
    </cfRule>
  </conditionalFormatting>
  <conditionalFormatting sqref="E4:E7 E9:E10">
    <cfRule type="cellIs" dxfId="34" priority="15" operator="between">
      <formula>1</formula>
      <formula>10</formula>
    </cfRule>
  </conditionalFormatting>
  <conditionalFormatting sqref="G4:G7 G9:G10">
    <cfRule type="cellIs" dxfId="33" priority="14" operator="between">
      <formula>1</formula>
      <formula>10</formula>
    </cfRule>
  </conditionalFormatting>
  <conditionalFormatting sqref="Y3">
    <cfRule type="cellIs" dxfId="32" priority="13" operator="between">
      <formula>1</formula>
      <formula>10</formula>
    </cfRule>
  </conditionalFormatting>
  <conditionalFormatting sqref="AA3">
    <cfRule type="cellIs" dxfId="31" priority="12" operator="between">
      <formula>1</formula>
      <formula>10</formula>
    </cfRule>
  </conditionalFormatting>
  <conditionalFormatting sqref="W3">
    <cfRule type="cellIs" dxfId="30" priority="9" operator="between">
      <formula>1</formula>
      <formula>10</formula>
    </cfRule>
  </conditionalFormatting>
  <conditionalFormatting sqref="E11">
    <cfRule type="cellIs" dxfId="29" priority="8" operator="between">
      <formula>1</formula>
      <formula>10</formula>
    </cfRule>
  </conditionalFormatting>
  <conditionalFormatting sqref="G11">
    <cfRule type="cellIs" dxfId="28" priority="7" operator="between">
      <formula>1</formula>
      <formula>10</formula>
    </cfRule>
  </conditionalFormatting>
  <conditionalFormatting sqref="E12">
    <cfRule type="cellIs" dxfId="27" priority="6" operator="between">
      <formula>1</formula>
      <formula>10</formula>
    </cfRule>
  </conditionalFormatting>
  <conditionalFormatting sqref="G12">
    <cfRule type="cellIs" dxfId="26" priority="5" operator="between">
      <formula>1</formula>
      <formula>10</formula>
    </cfRule>
  </conditionalFormatting>
  <conditionalFormatting sqref="I8 M8 Q8 U8 Y8">
    <cfRule type="cellIs" dxfId="25" priority="4" operator="between">
      <formula>1</formula>
      <formula>10</formula>
    </cfRule>
  </conditionalFormatting>
  <conditionalFormatting sqref="K8 O8 S8 W8 AA8">
    <cfRule type="cellIs" dxfId="24" priority="3" operator="between">
      <formula>1</formula>
      <formula>10</formula>
    </cfRule>
  </conditionalFormatting>
  <conditionalFormatting sqref="E8">
    <cfRule type="cellIs" dxfId="23" priority="2" operator="between">
      <formula>1</formula>
      <formula>10</formula>
    </cfRule>
  </conditionalFormatting>
  <conditionalFormatting sqref="G8">
    <cfRule type="cellIs" dxfId="22" priority="1" operator="between">
      <formula>1</formula>
      <formula>10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O78"/>
  <sheetViews>
    <sheetView zoomScale="90" zoomScaleNormal="9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R10" sqref="R10"/>
    </sheetView>
  </sheetViews>
  <sheetFormatPr defaultRowHeight="12.75"/>
  <cols>
    <col min="1" max="1" width="4.7109375" style="1" customWidth="1"/>
    <col min="2" max="2" width="14" style="1" customWidth="1"/>
    <col min="3" max="3" width="11.42578125" style="1" customWidth="1"/>
    <col min="4" max="4" width="5.140625" style="1" customWidth="1"/>
    <col min="5" max="15" width="5.7109375" style="1" customWidth="1"/>
    <col min="16" max="16384" width="9.140625" style="1"/>
  </cols>
  <sheetData>
    <row r="1" spans="1:15" ht="28.5" thickBot="1">
      <c r="A1" s="62" t="s">
        <v>3</v>
      </c>
      <c r="B1" s="63"/>
      <c r="C1" s="63"/>
      <c r="D1" s="58" t="s">
        <v>16</v>
      </c>
      <c r="E1" s="66"/>
      <c r="F1" s="58" t="s">
        <v>8</v>
      </c>
      <c r="G1" s="66"/>
      <c r="H1" s="58" t="s">
        <v>9</v>
      </c>
      <c r="I1" s="66"/>
      <c r="J1" s="58" t="s">
        <v>10</v>
      </c>
      <c r="K1" s="61"/>
      <c r="L1" s="58" t="s">
        <v>11</v>
      </c>
      <c r="M1" s="59"/>
      <c r="N1" s="58" t="s">
        <v>13</v>
      </c>
      <c r="O1" s="59"/>
    </row>
    <row r="2" spans="1:15" s="2" customFormat="1" ht="46.5" customHeight="1" thickBot="1">
      <c r="A2" s="36" t="s">
        <v>7</v>
      </c>
      <c r="B2" s="55" t="s">
        <v>3</v>
      </c>
      <c r="C2" s="56">
        <f>[1]!AUDUSD</f>
        <v>0.78151000000000004</v>
      </c>
      <c r="D2" s="40" t="s">
        <v>15</v>
      </c>
      <c r="E2" s="43" t="s">
        <v>14</v>
      </c>
      <c r="F2" s="40" t="s">
        <v>15</v>
      </c>
      <c r="G2" s="43" t="s">
        <v>14</v>
      </c>
      <c r="H2" s="40" t="s">
        <v>15</v>
      </c>
      <c r="I2" s="43" t="s">
        <v>14</v>
      </c>
      <c r="J2" s="40" t="s">
        <v>15</v>
      </c>
      <c r="K2" s="44" t="s">
        <v>14</v>
      </c>
      <c r="L2" s="40" t="s">
        <v>15</v>
      </c>
      <c r="M2" s="46" t="s">
        <v>14</v>
      </c>
      <c r="N2" s="40" t="s">
        <v>15</v>
      </c>
      <c r="O2" s="46" t="s">
        <v>14</v>
      </c>
    </row>
    <row r="3" spans="1:15" s="8" customFormat="1" ht="24" customHeight="1">
      <c r="A3" s="19">
        <v>1</v>
      </c>
      <c r="B3" s="20"/>
      <c r="C3" s="21" t="s">
        <v>19</v>
      </c>
      <c r="D3" s="23">
        <f>SD!E3</f>
        <v>36.899999999999707</v>
      </c>
      <c r="E3" s="25">
        <f>SD!G3</f>
        <v>37.099999999999909</v>
      </c>
      <c r="F3" s="23">
        <f>SD!I3</f>
        <v>4.8999999999999044</v>
      </c>
      <c r="G3" s="25">
        <f>SD!K3</f>
        <v>5.1000000000001044</v>
      </c>
      <c r="H3" s="23">
        <f>SD!M3</f>
        <v>4.8999999999999044</v>
      </c>
      <c r="I3" s="27">
        <f>SD!O3</f>
        <v>5.1000000000001044</v>
      </c>
      <c r="J3" s="23">
        <f>SD!Q3</f>
        <v>4.8999999999999044</v>
      </c>
      <c r="K3" s="28">
        <f>SD!S3</f>
        <v>5.1000000000001044</v>
      </c>
      <c r="L3" s="23">
        <f>SD!U3</f>
        <v>4.8999999999999044</v>
      </c>
      <c r="M3" s="30">
        <f>SD!W3</f>
        <v>5.1000000000001044</v>
      </c>
      <c r="N3" s="23">
        <f>SD!Y3</f>
        <v>4.8999999999999044</v>
      </c>
      <c r="O3" s="30">
        <f>SD!AA3</f>
        <v>5.1000000000001044</v>
      </c>
    </row>
    <row r="4" spans="1:15" s="8" customFormat="1" ht="24" customHeight="1">
      <c r="A4" s="19">
        <v>2</v>
      </c>
      <c r="B4" s="20"/>
      <c r="C4" s="21" t="s">
        <v>37</v>
      </c>
      <c r="D4" s="23">
        <f>FTB!E3</f>
        <v>31.899999999999153</v>
      </c>
      <c r="E4" s="25">
        <f>FTB!G3</f>
        <v>7815.1</v>
      </c>
      <c r="F4" s="23">
        <f>FTB!I3</f>
        <v>4.8999999999999044</v>
      </c>
      <c r="G4" s="25">
        <f>FTB!K3</f>
        <v>5.1000000000001044</v>
      </c>
      <c r="H4" s="23">
        <f>FTB!M4</f>
        <v>6.0000000000015596</v>
      </c>
      <c r="I4" s="27">
        <f>FTB!O4</f>
        <v>3.9999999999995595</v>
      </c>
      <c r="J4" s="23">
        <f>FTB!Q4</f>
        <v>6.0000000000015596</v>
      </c>
      <c r="K4" s="28">
        <f>FTB!S4</f>
        <v>3.9999999999995595</v>
      </c>
      <c r="L4" s="23">
        <f>FTB!U4</f>
        <v>6.0000000000015596</v>
      </c>
      <c r="M4" s="30">
        <f>FTB!W4</f>
        <v>3.9999999999995595</v>
      </c>
      <c r="N4" s="23">
        <f>FTB!Y4</f>
        <v>16.000000000000458</v>
      </c>
      <c r="O4" s="30">
        <f>FTB!AA4</f>
        <v>13.999999999998458</v>
      </c>
    </row>
    <row r="5" spans="1:15" s="8" customFormat="1" ht="24" customHeight="1">
      <c r="A5" s="19">
        <v>3</v>
      </c>
      <c r="B5" s="20"/>
      <c r="C5" s="21" t="s">
        <v>31</v>
      </c>
      <c r="D5" s="23">
        <f>QMC!E3</f>
        <v>33.900000000000041</v>
      </c>
      <c r="E5" s="25">
        <f>QMC!G3</f>
        <v>7815.1</v>
      </c>
      <c r="F5" s="23">
        <f>QMC!I3</f>
        <v>4.8999999999999044</v>
      </c>
      <c r="G5" s="25">
        <f>QMC!K3</f>
        <v>5.1000000000001044</v>
      </c>
      <c r="H5" s="23">
        <f>QMC!M3</f>
        <v>4.8999999999999044</v>
      </c>
      <c r="I5" s="27">
        <f>QMC!O3</f>
        <v>5.1000000000001044</v>
      </c>
      <c r="J5" s="23">
        <f>QMC!Q3</f>
        <v>4.8999999999999044</v>
      </c>
      <c r="K5" s="28">
        <f>QMC!S3</f>
        <v>5.1000000000001044</v>
      </c>
      <c r="L5" s="23">
        <f>QMC!U3</f>
        <v>4.8999999999999044</v>
      </c>
      <c r="M5" s="30">
        <f>QMC!W3</f>
        <v>5.1000000000001044</v>
      </c>
      <c r="N5" s="23">
        <f>QMC!Y3</f>
        <v>4.8999999999999044</v>
      </c>
      <c r="O5" s="30">
        <f>QMC!AA3</f>
        <v>5.1000000000001044</v>
      </c>
    </row>
    <row r="6" spans="1:15" s="8" customFormat="1" ht="24" customHeight="1">
      <c r="A6" s="19">
        <v>4</v>
      </c>
      <c r="B6" s="20"/>
      <c r="C6" s="21" t="s">
        <v>32</v>
      </c>
      <c r="D6" s="23">
        <f>QMR!E3</f>
        <v>-7815.1</v>
      </c>
      <c r="E6" s="25">
        <f>QMR!G3</f>
        <v>7815.1</v>
      </c>
      <c r="F6" s="23">
        <f>QMR!I3</f>
        <v>4.8999999999999044</v>
      </c>
      <c r="G6" s="25">
        <f>QMR!K3</f>
        <v>5.1000000000001044</v>
      </c>
      <c r="H6" s="23">
        <f>QMR!M3</f>
        <v>4.8999999999999044</v>
      </c>
      <c r="I6" s="27">
        <f>QMR!O3</f>
        <v>5.1000000000001044</v>
      </c>
      <c r="J6" s="23">
        <f>QMR!Q3</f>
        <v>4.8999999999999044</v>
      </c>
      <c r="K6" s="28">
        <f>QMR!S3</f>
        <v>5.1000000000001044</v>
      </c>
      <c r="L6" s="23">
        <f>QMR!U3</f>
        <v>4.8999999999999044</v>
      </c>
      <c r="M6" s="30">
        <f>QMR!W3</f>
        <v>5.1000000000001044</v>
      </c>
      <c r="N6" s="23">
        <f>QMR!Y3</f>
        <v>4.8999999999999044</v>
      </c>
      <c r="O6" s="30">
        <f>QMR!AA3</f>
        <v>5.1000000000001044</v>
      </c>
    </row>
    <row r="7" spans="1:15" s="8" customFormat="1" ht="24" customHeight="1">
      <c r="A7" s="19">
        <v>5</v>
      </c>
      <c r="B7" s="20"/>
      <c r="C7" s="47" t="s">
        <v>40</v>
      </c>
      <c r="D7" s="23">
        <f>'123-50%'!E3</f>
        <v>16.899999999999693</v>
      </c>
      <c r="E7" s="25">
        <f>'123-50%'!G3</f>
        <v>1.100000000000545</v>
      </c>
      <c r="F7" s="23">
        <f>'123-50%'!I3</f>
        <v>4.8999999999999044</v>
      </c>
      <c r="G7" s="25">
        <f>'123-50%'!K3</f>
        <v>5.1000000000001044</v>
      </c>
      <c r="H7" s="23">
        <f>'123-50%'!M3</f>
        <v>4.8999999999999044</v>
      </c>
      <c r="I7" s="27">
        <f>'123-50%'!O3</f>
        <v>5.1000000000001044</v>
      </c>
      <c r="J7" s="23">
        <f>'123-50%'!Q3</f>
        <v>4.8999999999999044</v>
      </c>
      <c r="K7" s="28">
        <f>'123-50%'!S3</f>
        <v>5.1000000000001044</v>
      </c>
      <c r="L7" s="23">
        <f>'123-50%'!U3</f>
        <v>4.8999999999999044</v>
      </c>
      <c r="M7" s="30">
        <f>'123-50%'!W3</f>
        <v>5.1000000000001044</v>
      </c>
      <c r="N7" s="23">
        <f>'123-50%'!Y3</f>
        <v>4.8999999999999044</v>
      </c>
      <c r="O7" s="30">
        <f>'123-50%'!AA3</f>
        <v>5.1000000000001044</v>
      </c>
    </row>
    <row r="8" spans="1:15" s="8" customFormat="1" ht="24" customHeight="1">
      <c r="A8" s="19">
        <v>6</v>
      </c>
      <c r="B8" s="20"/>
      <c r="C8" s="47" t="s">
        <v>41</v>
      </c>
      <c r="D8" s="23">
        <f>'123-75%'!E3</f>
        <v>28.89999999999948</v>
      </c>
      <c r="E8" s="25">
        <f>'123-75%'!G3</f>
        <v>41.100000000000577</v>
      </c>
      <c r="F8" s="23">
        <f>'123-75%'!I3</f>
        <v>4.8999999999999044</v>
      </c>
      <c r="G8" s="25">
        <f>'123-75%'!K3</f>
        <v>5.1000000000001044</v>
      </c>
      <c r="H8" s="23">
        <f>'123-75%'!M3</f>
        <v>4.8999999999999044</v>
      </c>
      <c r="I8" s="27">
        <f>'123-75%'!O3</f>
        <v>5.1000000000001044</v>
      </c>
      <c r="J8" s="23">
        <f>'123-75%'!Q3</f>
        <v>4.8999999999999044</v>
      </c>
      <c r="K8" s="28">
        <f>'123-75%'!S3</f>
        <v>5.1000000000001044</v>
      </c>
      <c r="L8" s="23">
        <f>'123-75%'!U3</f>
        <v>4.8999999999999044</v>
      </c>
      <c r="M8" s="30">
        <f>'123-75%'!W3</f>
        <v>5.1000000000001044</v>
      </c>
      <c r="N8" s="23">
        <f>'123-75%'!Y3</f>
        <v>4.8999999999999044</v>
      </c>
      <c r="O8" s="30">
        <f>'123-75%'!AA3</f>
        <v>5.1000000000001044</v>
      </c>
    </row>
    <row r="9" spans="1:15" s="8" customFormat="1" ht="24" customHeight="1">
      <c r="A9" s="19">
        <v>7</v>
      </c>
      <c r="B9" s="20"/>
      <c r="C9" s="31" t="s">
        <v>33</v>
      </c>
      <c r="D9" s="23">
        <f>NOSE!E3</f>
        <v>20.899999999999253</v>
      </c>
      <c r="E9" s="25">
        <f>NOSE!G3</f>
        <v>37.099999999999909</v>
      </c>
      <c r="F9" s="23">
        <f>NOSE!I3</f>
        <v>4.8999999999999044</v>
      </c>
      <c r="G9" s="25">
        <f>NOSE!K3</f>
        <v>5.1000000000001044</v>
      </c>
      <c r="H9" s="23">
        <f>NOSE!M3</f>
        <v>4.8999999999999044</v>
      </c>
      <c r="I9" s="27">
        <f>NOSE!O3</f>
        <v>5.1000000000001044</v>
      </c>
      <c r="J9" s="23">
        <f>NOSE!Q3</f>
        <v>4.8999999999999044</v>
      </c>
      <c r="K9" s="28">
        <f>NOSE!S3</f>
        <v>5.1000000000001044</v>
      </c>
      <c r="L9" s="23">
        <f>NOSE!U3</f>
        <v>4.8999999999999044</v>
      </c>
      <c r="M9" s="30">
        <f>NOSE!W3</f>
        <v>5.1000000000001044</v>
      </c>
      <c r="N9" s="23">
        <f>NOSE!Y3</f>
        <v>4.8999999999999044</v>
      </c>
      <c r="O9" s="30">
        <f>NOSE!AA3</f>
        <v>5.1000000000001044</v>
      </c>
    </row>
    <row r="10" spans="1:15" s="9" customFormat="1" ht="24" customHeight="1">
      <c r="A10" s="19">
        <v>8</v>
      </c>
      <c r="B10" s="20"/>
      <c r="C10" s="31" t="s">
        <v>34</v>
      </c>
      <c r="D10" s="23" t="s">
        <v>39</v>
      </c>
      <c r="E10" s="25" t="s">
        <v>39</v>
      </c>
      <c r="F10" s="23" t="s">
        <v>39</v>
      </c>
      <c r="G10" s="25" t="s">
        <v>39</v>
      </c>
      <c r="H10" s="23" t="s">
        <v>39</v>
      </c>
      <c r="I10" s="27" t="s">
        <v>39</v>
      </c>
      <c r="J10" s="23">
        <f>DRT!E3</f>
        <v>4.8999999999999044</v>
      </c>
      <c r="K10" s="28">
        <f>DRT!G3</f>
        <v>5.1000000000001044</v>
      </c>
      <c r="L10" s="23">
        <f>DRT!I3</f>
        <v>4.8999999999999044</v>
      </c>
      <c r="M10" s="30">
        <f>DRT!K3</f>
        <v>5.1000000000001044</v>
      </c>
      <c r="N10" s="23">
        <f>DRT!M3</f>
        <v>4.8999999999999044</v>
      </c>
      <c r="O10" s="30">
        <f>DRT!O3</f>
        <v>5.1000000000001044</v>
      </c>
    </row>
    <row r="11" spans="1:15" s="9" customFormat="1" ht="24" customHeight="1">
      <c r="A11" s="19">
        <v>9</v>
      </c>
      <c r="B11" s="20"/>
      <c r="C11" s="31" t="s">
        <v>35</v>
      </c>
      <c r="D11" s="23" t="s">
        <v>39</v>
      </c>
      <c r="E11" s="25" t="s">
        <v>39</v>
      </c>
      <c r="F11" s="23">
        <f>FB!E3</f>
        <v>4.8999999999999044</v>
      </c>
      <c r="G11" s="25">
        <f>FB!G3</f>
        <v>5.1000000000001044</v>
      </c>
      <c r="H11" s="23">
        <f>FB!I3</f>
        <v>4.8999999999999044</v>
      </c>
      <c r="I11" s="27">
        <f>FB!K3</f>
        <v>5.1000000000001044</v>
      </c>
      <c r="J11" s="23">
        <f>FB!M3</f>
        <v>4.8999999999999044</v>
      </c>
      <c r="K11" s="28">
        <f>FB!O3</f>
        <v>5.1000000000001044</v>
      </c>
      <c r="L11" s="23">
        <f>FB!Q3</f>
        <v>4.8999999999999044</v>
      </c>
      <c r="M11" s="30">
        <f>FB!S3</f>
        <v>5.1000000000001044</v>
      </c>
      <c r="N11" s="23">
        <f>FB!U3</f>
        <v>4.8999999999999044</v>
      </c>
      <c r="O11" s="30">
        <f>FB!W3</f>
        <v>5.1000000000001044</v>
      </c>
    </row>
    <row r="12" spans="1:15" s="9" customFormat="1" ht="24" customHeight="1">
      <c r="A12" s="3">
        <v>10</v>
      </c>
      <c r="B12" s="4"/>
      <c r="C12" s="51" t="s">
        <v>36</v>
      </c>
      <c r="D12" s="6" t="s">
        <v>39</v>
      </c>
      <c r="E12" s="13" t="s">
        <v>39</v>
      </c>
      <c r="F12" s="6">
        <f>SR!E3</f>
        <v>4.8999999999999044</v>
      </c>
      <c r="G12" s="13">
        <f>SR!G3</f>
        <v>5.1000000000001044</v>
      </c>
      <c r="H12" s="6">
        <f>SR!I3</f>
        <v>4.8999999999999044</v>
      </c>
      <c r="I12" s="15">
        <f>SR!K3</f>
        <v>5.1000000000001044</v>
      </c>
      <c r="J12" s="6">
        <f>SR!M3</f>
        <v>4.8999999999999044</v>
      </c>
      <c r="K12" s="16">
        <f>SR!O3</f>
        <v>5.1000000000001044</v>
      </c>
      <c r="L12" s="6">
        <f>SR!Q3</f>
        <v>4.8999999999999044</v>
      </c>
      <c r="M12" s="18">
        <f>SR!S3</f>
        <v>5.1000000000001044</v>
      </c>
      <c r="N12" s="6">
        <f>SR!U3</f>
        <v>4.8999999999999044</v>
      </c>
      <c r="O12" s="18">
        <f>SR!W3</f>
        <v>5.1000000000001044</v>
      </c>
    </row>
    <row r="13" spans="1:15" s="9" customFormat="1" ht="21" customHeight="1"/>
    <row r="14" spans="1:15" s="9" customFormat="1"/>
    <row r="15" spans="1:15" s="9" customFormat="1"/>
    <row r="16" spans="1:15" s="9" customFormat="1"/>
    <row r="17" s="9" customFormat="1"/>
    <row r="18" s="9" customFormat="1"/>
    <row r="19" s="9" customFormat="1"/>
    <row r="20" s="9" customFormat="1"/>
    <row r="21" s="9" customFormat="1"/>
    <row r="22" s="9" customFormat="1"/>
    <row r="23" s="9" customFormat="1"/>
    <row r="24" s="9" customFormat="1"/>
    <row r="25" s="9" customFormat="1"/>
    <row r="26" s="9" customFormat="1"/>
    <row r="27" s="9" customFormat="1"/>
    <row r="28" s="9" customFormat="1"/>
    <row r="29" s="9" customFormat="1"/>
    <row r="30" s="9" customFormat="1"/>
    <row r="31" s="9" customFormat="1"/>
    <row r="32" s="9" customFormat="1"/>
    <row r="33" s="9" customFormat="1"/>
    <row r="34" s="9" customFormat="1"/>
    <row r="35" s="9" customFormat="1"/>
    <row r="36" s="9" customFormat="1"/>
    <row r="37" s="9" customFormat="1"/>
    <row r="38" s="9" customFormat="1"/>
    <row r="39" s="9" customFormat="1"/>
    <row r="40" s="9" customFormat="1"/>
    <row r="41" s="9" customFormat="1"/>
    <row r="42" s="9" customFormat="1"/>
    <row r="43" s="9" customFormat="1"/>
    <row r="44" s="9" customFormat="1"/>
    <row r="45" s="9" customFormat="1"/>
    <row r="46" s="9" customFormat="1"/>
    <row r="47" s="9" customFormat="1"/>
    <row r="48" s="9" customFormat="1"/>
    <row r="49" s="9" customFormat="1"/>
    <row r="50" s="9" customFormat="1"/>
    <row r="51" s="9" customFormat="1"/>
    <row r="52" s="9" customFormat="1"/>
    <row r="53" s="9" customFormat="1"/>
    <row r="54" s="9" customFormat="1"/>
    <row r="55" s="9" customFormat="1"/>
    <row r="56" s="9" customFormat="1"/>
    <row r="57" s="9" customFormat="1"/>
    <row r="58" s="9" customFormat="1"/>
    <row r="59" s="9" customFormat="1"/>
    <row r="60" s="9" customFormat="1"/>
    <row r="61" s="9" customFormat="1"/>
    <row r="62" s="9" customFormat="1"/>
    <row r="63" s="9" customFormat="1"/>
    <row r="64" s="9" customFormat="1"/>
    <row r="65" spans="1:3" s="9" customFormat="1"/>
    <row r="66" spans="1:3" s="9" customFormat="1"/>
    <row r="67" spans="1:3" s="9" customFormat="1"/>
    <row r="68" spans="1:3" s="9" customFormat="1"/>
    <row r="69" spans="1:3" s="9" customFormat="1"/>
    <row r="70" spans="1:3" s="9" customFormat="1"/>
    <row r="71" spans="1:3" s="9" customFormat="1"/>
    <row r="72" spans="1:3" s="9" customFormat="1"/>
    <row r="73" spans="1:3" s="9" customFormat="1"/>
    <row r="74" spans="1:3" s="9" customFormat="1"/>
    <row r="75" spans="1:3" s="9" customFormat="1"/>
    <row r="76" spans="1:3" s="9" customFormat="1"/>
    <row r="77" spans="1:3">
      <c r="A77" s="10"/>
      <c r="B77" s="10"/>
      <c r="C77" s="10"/>
    </row>
    <row r="78" spans="1:3">
      <c r="A78" s="11"/>
      <c r="B78" s="11"/>
      <c r="C78" s="11"/>
    </row>
  </sheetData>
  <mergeCells count="7">
    <mergeCell ref="N1:O1"/>
    <mergeCell ref="A1:C1"/>
    <mergeCell ref="D1:E1"/>
    <mergeCell ref="F1:G1"/>
    <mergeCell ref="H1:I1"/>
    <mergeCell ref="J1:K1"/>
    <mergeCell ref="L1:M1"/>
  </mergeCells>
  <conditionalFormatting sqref="F3:F7 H4:H7 J4:J7 L4:L7 N4:N7 N9:N12 L9:L12 J9:J12 H9:H12 F9:F12">
    <cfRule type="cellIs" dxfId="21" priority="22" operator="between">
      <formula>1</formula>
      <formula>10</formula>
    </cfRule>
  </conditionalFormatting>
  <conditionalFormatting sqref="G3:G7 I4:I7 K4:K7 M4:M7 O4:O7 O9:O12 M9:M12 K9:K12 I9:I12 G9:G12">
    <cfRule type="cellIs" dxfId="20" priority="21" operator="between">
      <formula>1</formula>
      <formula>10</formula>
    </cfRule>
  </conditionalFormatting>
  <conditionalFormatting sqref="H3">
    <cfRule type="cellIs" dxfId="19" priority="20" operator="between">
      <formula>1</formula>
      <formula>10</formula>
    </cfRule>
  </conditionalFormatting>
  <conditionalFormatting sqref="I3">
    <cfRule type="cellIs" dxfId="18" priority="19" operator="between">
      <formula>1</formula>
      <formula>10</formula>
    </cfRule>
  </conditionalFormatting>
  <conditionalFormatting sqref="J3">
    <cfRule type="cellIs" dxfId="17" priority="18" operator="between">
      <formula>1</formula>
      <formula>10</formula>
    </cfRule>
  </conditionalFormatting>
  <conditionalFormatting sqref="K3">
    <cfRule type="cellIs" dxfId="16" priority="17" operator="between">
      <formula>1</formula>
      <formula>10</formula>
    </cfRule>
  </conditionalFormatting>
  <conditionalFormatting sqref="L3">
    <cfRule type="cellIs" dxfId="15" priority="16" operator="between">
      <formula>1</formula>
      <formula>10</formula>
    </cfRule>
  </conditionalFormatting>
  <conditionalFormatting sqref="D3">
    <cfRule type="cellIs" dxfId="14" priority="15" operator="between">
      <formula>1</formula>
      <formula>10</formula>
    </cfRule>
  </conditionalFormatting>
  <conditionalFormatting sqref="E3">
    <cfRule type="cellIs" dxfId="13" priority="14" operator="between">
      <formula>1</formula>
      <formula>10</formula>
    </cfRule>
  </conditionalFormatting>
  <conditionalFormatting sqref="D4:D7 D9:D10">
    <cfRule type="cellIs" dxfId="12" priority="13" operator="between">
      <formula>1</formula>
      <formula>10</formula>
    </cfRule>
  </conditionalFormatting>
  <conditionalFormatting sqref="E4:E7 E9:E10">
    <cfRule type="cellIs" dxfId="11" priority="12" operator="between">
      <formula>1</formula>
      <formula>10</formula>
    </cfRule>
  </conditionalFormatting>
  <conditionalFormatting sqref="N3">
    <cfRule type="cellIs" dxfId="10" priority="11" operator="between">
      <formula>1</formula>
      <formula>10</formula>
    </cfRule>
  </conditionalFormatting>
  <conditionalFormatting sqref="O3">
    <cfRule type="cellIs" dxfId="9" priority="10" operator="between">
      <formula>1</formula>
      <formula>10</formula>
    </cfRule>
  </conditionalFormatting>
  <conditionalFormatting sqref="M3">
    <cfRule type="cellIs" dxfId="8" priority="9" operator="between">
      <formula>1</formula>
      <formula>10</formula>
    </cfRule>
  </conditionalFormatting>
  <conditionalFormatting sqref="D11">
    <cfRule type="cellIs" dxfId="7" priority="8" operator="between">
      <formula>1</formula>
      <formula>10</formula>
    </cfRule>
  </conditionalFormatting>
  <conditionalFormatting sqref="E11">
    <cfRule type="cellIs" dxfId="6" priority="7" operator="between">
      <formula>1</formula>
      <formula>10</formula>
    </cfRule>
  </conditionalFormatting>
  <conditionalFormatting sqref="D12">
    <cfRule type="cellIs" dxfId="5" priority="6" operator="between">
      <formula>1</formula>
      <formula>10</formula>
    </cfRule>
  </conditionalFormatting>
  <conditionalFormatting sqref="E12">
    <cfRule type="cellIs" dxfId="4" priority="5" operator="between">
      <formula>1</formula>
      <formula>10</formula>
    </cfRule>
  </conditionalFormatting>
  <conditionalFormatting sqref="F8 H8 J8 L8 N8">
    <cfRule type="cellIs" dxfId="3" priority="4" operator="between">
      <formula>1</formula>
      <formula>10</formula>
    </cfRule>
  </conditionalFormatting>
  <conditionalFormatting sqref="G8 I8 K8 M8 O8">
    <cfRule type="cellIs" dxfId="2" priority="3" operator="between">
      <formula>1</formula>
      <formula>10</formula>
    </cfRule>
  </conditionalFormatting>
  <conditionalFormatting sqref="D8">
    <cfRule type="cellIs" dxfId="1" priority="2" operator="between">
      <formula>1</formula>
      <formula>10</formula>
    </cfRule>
  </conditionalFormatting>
  <conditionalFormatting sqref="E8">
    <cfRule type="cellIs" dxfId="0" priority="1" operator="between">
      <formula>1</formula>
      <formula>10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SD</vt:lpstr>
      <vt:lpstr>FTB</vt:lpstr>
      <vt:lpstr>QMC</vt:lpstr>
      <vt:lpstr>QMR</vt:lpstr>
      <vt:lpstr>123-50%</vt:lpstr>
      <vt:lpstr>123-75%</vt:lpstr>
      <vt:lpstr>NOSE</vt:lpstr>
      <vt:lpstr>DRT</vt:lpstr>
      <vt:lpstr>FB</vt:lpstr>
      <vt:lpstr>SR</vt:lpstr>
      <vt:lpstr>AUDUSD-C</vt:lpstr>
      <vt:lpstr>AUDUSD-D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alifari</dc:creator>
  <cp:lastModifiedBy>abc</cp:lastModifiedBy>
  <dcterms:created xsi:type="dcterms:W3CDTF">2015-10-24T16:29:57Z</dcterms:created>
  <dcterms:modified xsi:type="dcterms:W3CDTF">2017-10-22T18:52:13Z</dcterms:modified>
</cp:coreProperties>
</file>