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el John J Malabar\Documents\FX Trading\Back Test\"/>
    </mc:Choice>
  </mc:AlternateContent>
  <bookViews>
    <workbookView xWindow="0" yWindow="0" windowWidth="20496" windowHeight="7644" tabRatio="690" activeTab="1"/>
  </bookViews>
  <sheets>
    <sheet name="USDJPY H1" sheetId="1" r:id="rId1"/>
    <sheet name="USDJPY H1 Stats" sheetId="8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2" i="1" l="1"/>
  <c r="L21" i="1"/>
  <c r="L20" i="1"/>
  <c r="L19" i="1"/>
  <c r="L18" i="1"/>
  <c r="L17" i="1"/>
  <c r="L16" i="1" l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 l="1"/>
  <c r="B7" i="8" l="1"/>
  <c r="B9" i="8"/>
  <c r="B5" i="8" l="1"/>
  <c r="B10" i="8"/>
  <c r="B6" i="8"/>
  <c r="B8" i="8" s="1"/>
  <c r="B15" i="8" s="1"/>
  <c r="B11" i="8"/>
  <c r="B12" i="8" s="1"/>
  <c r="B14" i="8" l="1"/>
</calcChain>
</file>

<file path=xl/sharedStrings.xml><?xml version="1.0" encoding="utf-8"?>
<sst xmlns="http://schemas.openxmlformats.org/spreadsheetml/2006/main" count="225" uniqueCount="70">
  <si>
    <t>No.</t>
  </si>
  <si>
    <t>Open Time</t>
  </si>
  <si>
    <t>Type</t>
  </si>
  <si>
    <t>Symbol</t>
  </si>
  <si>
    <t>S/L</t>
  </si>
  <si>
    <t>Close Time</t>
  </si>
  <si>
    <t>Pip P/L</t>
  </si>
  <si>
    <t>Remarks</t>
  </si>
  <si>
    <t>Chartshot</t>
  </si>
  <si>
    <t>Buy</t>
  </si>
  <si>
    <t>Open Date</t>
  </si>
  <si>
    <t>Close Date</t>
  </si>
  <si>
    <t>Sell</t>
  </si>
  <si>
    <t>Open Price</t>
  </si>
  <si>
    <t>Close Price</t>
  </si>
  <si>
    <t>USDJPY</t>
  </si>
  <si>
    <t>Rationale</t>
  </si>
  <si>
    <t>Pips P/L</t>
  </si>
  <si>
    <t>Ave Win (Pips)</t>
  </si>
  <si>
    <t>Timeframe</t>
  </si>
  <si>
    <t>Currency Pair</t>
  </si>
  <si>
    <t>Ave Loss (Pips)</t>
  </si>
  <si>
    <t>Ave RRR</t>
  </si>
  <si>
    <t>Total Win</t>
  </si>
  <si>
    <t>Total Loss</t>
  </si>
  <si>
    <t>Total Trades</t>
  </si>
  <si>
    <t>Kelly Ratio (Wins)</t>
  </si>
  <si>
    <t>Win Ratio</t>
  </si>
  <si>
    <t>Kelly Ratio (50-50)</t>
  </si>
  <si>
    <t>H1</t>
  </si>
  <si>
    <t>TDI Level</t>
  </si>
  <si>
    <t>HA Color</t>
  </si>
  <si>
    <t>Trend</t>
  </si>
  <si>
    <t>5 SMA Cross</t>
  </si>
  <si>
    <t>2 candle high</t>
  </si>
  <si>
    <t>Below 32</t>
  </si>
  <si>
    <t>OK</t>
  </si>
  <si>
    <t>http://fxpro.ctrader.com/images/screens/PzVpn.png</t>
  </si>
  <si>
    <t>3 candle low</t>
  </si>
  <si>
    <t>Above 32</t>
  </si>
  <si>
    <t>NOK</t>
  </si>
  <si>
    <t>http://fxpro.ctrader.com/images/screens/2zVpn.png</t>
  </si>
  <si>
    <t>2 candle low</t>
  </si>
  <si>
    <t>http://fxpro.ctrader.com/images/screens/ZzVpn.png</t>
  </si>
  <si>
    <t>3 candle high</t>
  </si>
  <si>
    <t>http://fxpro.ctrader.com/images/screens/4zVpn.png</t>
  </si>
  <si>
    <t>http://fxpro.ctrader.com/images/screens/LzVpn.png</t>
  </si>
  <si>
    <t>http://fxpro.ctrader.com/images/screens/SzVpn.png</t>
  </si>
  <si>
    <t>Trade Type</t>
  </si>
  <si>
    <t>Cross</t>
  </si>
  <si>
    <t>http://fxpro.ctrader.com/images/screens/czVpn.png</t>
  </si>
  <si>
    <t>Bounce</t>
  </si>
  <si>
    <t>http://fxpro.ctrader.com/images/screens/BzVpn.png</t>
  </si>
  <si>
    <t>http://fxpro.ctrader.com/images/screens/bRVpn.png</t>
  </si>
  <si>
    <t>http://fxpro.ctrader.com/images/screens/6RVpn.png</t>
  </si>
  <si>
    <t>Below 68</t>
  </si>
  <si>
    <t>http://fxpro.ctrader.com/images/screens/7RVpn.png</t>
  </si>
  <si>
    <t>SL hit</t>
  </si>
  <si>
    <t>http://fxpro.ctrader.com/images/screens/QRVpn.png</t>
  </si>
  <si>
    <t>http://fxpro.ctrader.com/images/screens/mRVpn.png</t>
  </si>
  <si>
    <t>http://fxpro.ctrader.com/images/screens/CRVpn.png</t>
  </si>
  <si>
    <t>http://fxpro.ctrader.com/images/screens/KRVpn.png</t>
  </si>
  <si>
    <t>http://fxpro.ctrader.com/images/screens/4yvpn.png</t>
  </si>
  <si>
    <t>http://fxpro.ctrader.com/images/screens/Wyvpn.png</t>
  </si>
  <si>
    <t>http://fxpro.ctrader.com/images/screens/Hyvpn.png</t>
  </si>
  <si>
    <t>http://fxpro.ctrader.com/images/screens/yFvpn.png</t>
  </si>
  <si>
    <t>http://fxpro.ctrader.com/images/screens/QFvpn.png</t>
  </si>
  <si>
    <t>Break-even due to commission</t>
  </si>
  <si>
    <t>Loss due to commission</t>
  </si>
  <si>
    <t>http://fxpro.ctrader.com/images/screens/bJvpn.png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</si>
</sst>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.000_-;\-* #,##0.000_-;_-* &quot;-&quot;??_-;_-@_-"/>
    <numFmt numFmtId="165" formatCode="[$-3409]dddd\,\ dd\ mmmm\,\ yyyy;@"/>
    <numFmt numFmtId="166" formatCode="[$-3409]dddd\,\ mmmm\ dd\,\ yyyy;@"/>
    <numFmt numFmtId="167" formatCode="_-* #,##0.0_-;\-* #,##0.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18" fontId="1" fillId="0" borderId="0" xfId="0" applyNumberFormat="1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/>
    </xf>
    <xf numFmtId="18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vertical="center"/>
    </xf>
    <xf numFmtId="49" fontId="0" fillId="0" borderId="0" xfId="1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5" fontId="1" fillId="0" borderId="0" xfId="0" applyNumberFormat="1" applyFont="1" applyAlignment="1">
      <alignment horizontal="center" vertical="center"/>
    </xf>
    <xf numFmtId="49" fontId="1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0" xfId="2" applyFont="1" applyAlignment="1">
      <alignment vertical="center"/>
    </xf>
    <xf numFmtId="18" fontId="0" fillId="0" borderId="0" xfId="0" applyNumberFormat="1" applyAlignment="1">
      <alignment horizontal="right" vertical="center"/>
    </xf>
    <xf numFmtId="0" fontId="4" fillId="0" borderId="0" xfId="0" applyFont="1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1" fillId="0" borderId="0" xfId="0" applyFont="1"/>
    <xf numFmtId="43" fontId="1" fillId="0" borderId="0" xfId="1" applyFont="1" applyAlignment="1">
      <alignment horizontal="left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167" fontId="1" fillId="0" borderId="0" xfId="1" applyNumberFormat="1" applyFont="1" applyAlignment="1">
      <alignment horizontal="center" vertical="center"/>
    </xf>
    <xf numFmtId="167" fontId="0" fillId="0" borderId="0" xfId="1" applyNumberFormat="1" applyFont="1" applyAlignment="1">
      <alignment vertical="center"/>
    </xf>
    <xf numFmtId="167" fontId="0" fillId="0" borderId="0" xfId="1" applyNumberFormat="1" applyFont="1" applyAlignment="1">
      <alignment horizontal="center" vertical="center"/>
    </xf>
    <xf numFmtId="0" fontId="6" fillId="0" borderId="0" xfId="0" applyFont="1"/>
    <xf numFmtId="43" fontId="6" fillId="0" borderId="0" xfId="1" applyFont="1" applyAlignment="1">
      <alignment horizontal="left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H8" sqref="H8"/>
    </sheetView>
  </sheetViews>
  <sheetFormatPr defaultRowHeight="14.4" x14ac:dyDescent="0.3"/>
  <cols>
    <col min="1" max="1" width="4" style="3" customWidth="1"/>
    <col min="2" max="2" width="7.88671875" style="3" bestFit="1" customWidth="1"/>
    <col min="3" max="3" width="25.77734375" style="13" bestFit="1" customWidth="1"/>
    <col min="4" max="4" width="10.109375" style="19" bestFit="1" customWidth="1"/>
    <col min="5" max="5" width="5.109375" style="4" bestFit="1" customWidth="1"/>
    <col min="6" max="6" width="10.109375" style="10" bestFit="1" customWidth="1"/>
    <col min="7" max="7" width="8.88671875" style="10"/>
    <col min="8" max="8" width="11.5546875" style="11" bestFit="1" customWidth="1"/>
    <col min="9" max="9" width="27.6640625" style="13" bestFit="1" customWidth="1"/>
    <col min="10" max="10" width="10.33203125" style="9" bestFit="1" customWidth="1"/>
    <col min="11" max="11" width="10" style="10" bestFit="1" customWidth="1"/>
    <col min="12" max="12" width="9.33203125" style="27" bestFit="1" customWidth="1"/>
    <col min="13" max="13" width="11.6640625" style="28" bestFit="1" customWidth="1"/>
    <col min="14" max="14" width="8.5546875" style="4" bestFit="1" customWidth="1"/>
    <col min="15" max="15" width="8.33203125" style="4" bestFit="1" customWidth="1"/>
    <col min="16" max="16" width="5.88671875" style="4" bestFit="1" customWidth="1"/>
    <col min="17" max="17" width="11.33203125" style="4" bestFit="1" customWidth="1"/>
    <col min="18" max="18" width="28" style="6" customWidth="1"/>
    <col min="19" max="19" width="63.77734375" style="25" bestFit="1" customWidth="1"/>
  </cols>
  <sheetData>
    <row r="1" spans="1:21" s="1" customFormat="1" x14ac:dyDescent="0.3">
      <c r="A1" s="2" t="s">
        <v>0</v>
      </c>
      <c r="B1" s="2" t="s">
        <v>3</v>
      </c>
      <c r="C1" s="15" t="s">
        <v>10</v>
      </c>
      <c r="D1" s="7" t="s">
        <v>1</v>
      </c>
      <c r="E1" s="2" t="s">
        <v>2</v>
      </c>
      <c r="F1" s="8" t="s">
        <v>13</v>
      </c>
      <c r="G1" s="8" t="s">
        <v>4</v>
      </c>
      <c r="H1" s="16" t="s">
        <v>16</v>
      </c>
      <c r="I1" s="15" t="s">
        <v>11</v>
      </c>
      <c r="J1" s="7" t="s">
        <v>5</v>
      </c>
      <c r="K1" s="8" t="s">
        <v>14</v>
      </c>
      <c r="L1" s="26" t="s">
        <v>6</v>
      </c>
      <c r="M1" s="26" t="s">
        <v>48</v>
      </c>
      <c r="N1" s="2" t="s">
        <v>30</v>
      </c>
      <c r="O1" s="2" t="s">
        <v>31</v>
      </c>
      <c r="P1" s="2" t="s">
        <v>32</v>
      </c>
      <c r="Q1" s="2" t="s">
        <v>33</v>
      </c>
      <c r="R1" s="5" t="s">
        <v>7</v>
      </c>
      <c r="S1" s="24" t="s">
        <v>8</v>
      </c>
    </row>
    <row r="2" spans="1:21" x14ac:dyDescent="0.3">
      <c r="A2" s="3">
        <v>1</v>
      </c>
      <c r="B2" s="3" t="s">
        <v>15</v>
      </c>
      <c r="C2" s="13">
        <v>42523</v>
      </c>
      <c r="D2" s="19">
        <v>0.875</v>
      </c>
      <c r="E2" s="4" t="s">
        <v>12</v>
      </c>
      <c r="F2" s="10">
        <v>108.764</v>
      </c>
      <c r="G2" s="10">
        <v>109.05500000000001</v>
      </c>
      <c r="H2" s="21" t="s">
        <v>34</v>
      </c>
      <c r="I2" s="13">
        <v>42523</v>
      </c>
      <c r="J2" s="9">
        <v>0.91666666666666663</v>
      </c>
      <c r="K2" s="10">
        <v>108.601</v>
      </c>
      <c r="L2" s="27">
        <f t="shared" ref="L2:L19" si="0">_xlfn.IFS(E2="Sell",(F2-K2)*100,E2="Buy",(K2-F2)*100)</f>
        <v>16.29999999999967</v>
      </c>
      <c r="M2" s="28" t="s">
        <v>49</v>
      </c>
      <c r="N2" s="4" t="s">
        <v>35</v>
      </c>
      <c r="O2" s="4" t="s">
        <v>36</v>
      </c>
      <c r="P2" s="4" t="s">
        <v>36</v>
      </c>
      <c r="Q2" s="4" t="s">
        <v>36</v>
      </c>
      <c r="R2" s="12"/>
      <c r="S2" s="20" t="s">
        <v>37</v>
      </c>
      <c r="T2" s="3"/>
    </row>
    <row r="3" spans="1:21" x14ac:dyDescent="0.3">
      <c r="A3" s="3">
        <v>2</v>
      </c>
      <c r="B3" s="3" t="s">
        <v>15</v>
      </c>
      <c r="C3" s="13">
        <v>42524</v>
      </c>
      <c r="D3" s="19">
        <v>4.1666666666666664E-2</v>
      </c>
      <c r="E3" s="4" t="s">
        <v>9</v>
      </c>
      <c r="F3" s="10">
        <v>108.72799999999999</v>
      </c>
      <c r="G3" s="10">
        <v>108.521</v>
      </c>
      <c r="H3" s="11" t="s">
        <v>38</v>
      </c>
      <c r="I3" s="13">
        <v>42524</v>
      </c>
      <c r="J3" s="9">
        <v>8.3333333333333329E-2</v>
      </c>
      <c r="K3" s="10">
        <v>108.883</v>
      </c>
      <c r="L3" s="27">
        <f t="shared" si="0"/>
        <v>15.500000000000114</v>
      </c>
      <c r="M3" s="28" t="s">
        <v>49</v>
      </c>
      <c r="N3" s="4" t="s">
        <v>39</v>
      </c>
      <c r="O3" s="4" t="s">
        <v>36</v>
      </c>
      <c r="P3" s="4" t="s">
        <v>40</v>
      </c>
      <c r="Q3" s="4" t="s">
        <v>36</v>
      </c>
      <c r="S3" s="25" t="s">
        <v>41</v>
      </c>
    </row>
    <row r="4" spans="1:21" x14ac:dyDescent="0.3">
      <c r="A4" s="3">
        <v>3</v>
      </c>
      <c r="B4" s="3" t="s">
        <v>15</v>
      </c>
      <c r="C4" s="13">
        <v>42524</v>
      </c>
      <c r="D4" s="19">
        <v>0.33333333333333331</v>
      </c>
      <c r="E4" s="4" t="s">
        <v>9</v>
      </c>
      <c r="F4" s="10">
        <v>108.864</v>
      </c>
      <c r="G4" s="10">
        <v>108.74299999999999</v>
      </c>
      <c r="H4" s="11" t="s">
        <v>42</v>
      </c>
      <c r="I4" s="13">
        <v>42524</v>
      </c>
      <c r="J4" s="9">
        <v>0.375</v>
      </c>
      <c r="K4" s="10">
        <v>108.922</v>
      </c>
      <c r="L4" s="27">
        <f t="shared" si="0"/>
        <v>5.7999999999992724</v>
      </c>
      <c r="M4" s="28" t="s">
        <v>49</v>
      </c>
      <c r="N4" s="4" t="s">
        <v>39</v>
      </c>
      <c r="O4" s="4" t="s">
        <v>36</v>
      </c>
      <c r="P4" s="4" t="s">
        <v>40</v>
      </c>
      <c r="Q4" s="4" t="s">
        <v>36</v>
      </c>
      <c r="S4" s="25" t="s">
        <v>43</v>
      </c>
    </row>
    <row r="5" spans="1:21" x14ac:dyDescent="0.3">
      <c r="A5" s="3">
        <v>4</v>
      </c>
      <c r="B5" s="3" t="s">
        <v>15</v>
      </c>
      <c r="C5" s="13">
        <v>42524</v>
      </c>
      <c r="D5" s="19">
        <v>0.5</v>
      </c>
      <c r="E5" s="4" t="s">
        <v>12</v>
      </c>
      <c r="F5" s="10">
        <v>108.83199999999999</v>
      </c>
      <c r="G5" s="10">
        <v>109.133</v>
      </c>
      <c r="H5" s="11" t="s">
        <v>44</v>
      </c>
      <c r="I5" s="13">
        <v>42524</v>
      </c>
      <c r="J5" s="9">
        <v>0.54166666666666663</v>
      </c>
      <c r="K5" s="10">
        <v>108.664</v>
      </c>
      <c r="L5" s="27">
        <f t="shared" si="0"/>
        <v>16.799999999999216</v>
      </c>
      <c r="M5" s="28" t="s">
        <v>49</v>
      </c>
      <c r="N5" s="4" t="s">
        <v>39</v>
      </c>
      <c r="O5" s="4" t="s">
        <v>36</v>
      </c>
      <c r="P5" s="4" t="s">
        <v>36</v>
      </c>
      <c r="Q5" s="4" t="s">
        <v>36</v>
      </c>
      <c r="S5" s="18" t="s">
        <v>45</v>
      </c>
    </row>
    <row r="6" spans="1:21" s="3" customFormat="1" x14ac:dyDescent="0.3">
      <c r="A6" s="3">
        <v>5</v>
      </c>
      <c r="B6" s="3" t="s">
        <v>15</v>
      </c>
      <c r="C6" s="13">
        <v>42524</v>
      </c>
      <c r="D6" s="19">
        <v>0.66666666666666663</v>
      </c>
      <c r="E6" s="4" t="s">
        <v>9</v>
      </c>
      <c r="F6" s="10">
        <v>108.746</v>
      </c>
      <c r="G6" s="10">
        <v>108.57899999999999</v>
      </c>
      <c r="H6" s="11" t="s">
        <v>38</v>
      </c>
      <c r="I6" s="13">
        <v>42524</v>
      </c>
      <c r="J6" s="9">
        <v>0.75</v>
      </c>
      <c r="K6" s="10">
        <v>108.926</v>
      </c>
      <c r="L6" s="27">
        <f t="shared" si="0"/>
        <v>18.000000000000682</v>
      </c>
      <c r="M6" s="28" t="s">
        <v>49</v>
      </c>
      <c r="N6" s="4" t="s">
        <v>39</v>
      </c>
      <c r="O6" s="4" t="s">
        <v>36</v>
      </c>
      <c r="P6" s="4" t="s">
        <v>40</v>
      </c>
      <c r="Q6" s="4" t="s">
        <v>36</v>
      </c>
      <c r="R6" s="12"/>
      <c r="S6" s="18" t="s">
        <v>46</v>
      </c>
    </row>
    <row r="7" spans="1:21" x14ac:dyDescent="0.3">
      <c r="A7" s="3">
        <v>6</v>
      </c>
      <c r="B7" s="3" t="s">
        <v>15</v>
      </c>
      <c r="C7" s="14">
        <v>42524</v>
      </c>
      <c r="D7" s="19">
        <v>0.83333333333333337</v>
      </c>
      <c r="E7" s="4" t="s">
        <v>12</v>
      </c>
      <c r="F7" s="10">
        <v>108.874</v>
      </c>
      <c r="G7" s="10">
        <v>109.02200000000001</v>
      </c>
      <c r="H7" s="21" t="s">
        <v>34</v>
      </c>
      <c r="I7" s="13">
        <v>42524</v>
      </c>
      <c r="J7" s="9">
        <v>0.91666666666666663</v>
      </c>
      <c r="K7" s="10">
        <v>106.77</v>
      </c>
      <c r="L7" s="27">
        <f t="shared" si="0"/>
        <v>210.39999999999992</v>
      </c>
      <c r="M7" s="28" t="s">
        <v>49</v>
      </c>
      <c r="N7" s="4" t="s">
        <v>39</v>
      </c>
      <c r="O7" s="4" t="s">
        <v>36</v>
      </c>
      <c r="P7" s="4" t="s">
        <v>36</v>
      </c>
      <c r="Q7" s="4" t="s">
        <v>36</v>
      </c>
      <c r="R7" s="17"/>
      <c r="S7" s="25" t="s">
        <v>47</v>
      </c>
      <c r="T7" s="12"/>
      <c r="U7" s="3"/>
    </row>
    <row r="8" spans="1:21" x14ac:dyDescent="0.3">
      <c r="A8" s="3">
        <v>7</v>
      </c>
      <c r="B8" s="3" t="s">
        <v>15</v>
      </c>
      <c r="C8" s="13">
        <v>42527</v>
      </c>
      <c r="D8" s="19">
        <v>0.29166666666666669</v>
      </c>
      <c r="E8" s="4" t="s">
        <v>9</v>
      </c>
      <c r="F8" s="10">
        <v>106.68300000000001</v>
      </c>
      <c r="G8" s="10">
        <v>106.36499999999999</v>
      </c>
      <c r="H8" s="11" t="s">
        <v>42</v>
      </c>
      <c r="I8" s="13">
        <v>42892</v>
      </c>
      <c r="J8" s="9">
        <v>0.45833333333333331</v>
      </c>
      <c r="K8" s="10">
        <v>107.042</v>
      </c>
      <c r="L8" s="27">
        <f t="shared" si="0"/>
        <v>35.899999999999466</v>
      </c>
      <c r="M8" s="28" t="s">
        <v>49</v>
      </c>
      <c r="N8" s="4" t="s">
        <v>35</v>
      </c>
      <c r="O8" s="4" t="s">
        <v>36</v>
      </c>
      <c r="P8" s="4" t="s">
        <v>36</v>
      </c>
      <c r="Q8" s="4" t="s">
        <v>36</v>
      </c>
      <c r="S8" s="25" t="s">
        <v>50</v>
      </c>
    </row>
    <row r="9" spans="1:21" x14ac:dyDescent="0.3">
      <c r="A9" s="3">
        <v>8</v>
      </c>
      <c r="B9" s="3" t="s">
        <v>15</v>
      </c>
      <c r="C9" s="13">
        <v>42527</v>
      </c>
      <c r="D9" s="19">
        <v>0.625</v>
      </c>
      <c r="E9" s="4" t="s">
        <v>9</v>
      </c>
      <c r="F9" s="10">
        <v>107.03100000000001</v>
      </c>
      <c r="G9" s="10">
        <v>106.867</v>
      </c>
      <c r="H9" s="11" t="s">
        <v>38</v>
      </c>
      <c r="I9" s="13">
        <v>42527</v>
      </c>
      <c r="J9" s="9">
        <v>0.66666666666666663</v>
      </c>
      <c r="K9" s="10">
        <v>107.164</v>
      </c>
      <c r="L9" s="27">
        <f t="shared" si="0"/>
        <v>13.299999999999557</v>
      </c>
      <c r="M9" s="28" t="s">
        <v>51</v>
      </c>
      <c r="N9" s="4" t="s">
        <v>39</v>
      </c>
      <c r="O9" s="4" t="s">
        <v>36</v>
      </c>
      <c r="P9" s="4" t="s">
        <v>36</v>
      </c>
      <c r="Q9" s="4" t="s">
        <v>36</v>
      </c>
      <c r="S9" s="25" t="s">
        <v>52</v>
      </c>
    </row>
    <row r="10" spans="1:21" x14ac:dyDescent="0.3">
      <c r="A10" s="3">
        <v>9</v>
      </c>
      <c r="B10" s="3" t="s">
        <v>15</v>
      </c>
      <c r="C10" s="13">
        <v>42527</v>
      </c>
      <c r="D10" s="19">
        <v>0.91666666666666663</v>
      </c>
      <c r="E10" s="4" t="s">
        <v>9</v>
      </c>
      <c r="F10" s="10">
        <v>107.152</v>
      </c>
      <c r="G10" s="10">
        <v>107</v>
      </c>
      <c r="H10" s="11" t="s">
        <v>42</v>
      </c>
      <c r="I10" s="13">
        <v>42527</v>
      </c>
      <c r="J10" s="9">
        <v>0.95833333333333337</v>
      </c>
      <c r="K10" s="10">
        <v>107.33499999999999</v>
      </c>
      <c r="L10" s="27">
        <f t="shared" si="0"/>
        <v>18.299999999999272</v>
      </c>
      <c r="M10" s="28" t="s">
        <v>51</v>
      </c>
      <c r="N10" s="4" t="s">
        <v>39</v>
      </c>
      <c r="O10" s="4" t="s">
        <v>36</v>
      </c>
      <c r="P10" s="4" t="s">
        <v>36</v>
      </c>
      <c r="Q10" s="4" t="s">
        <v>36</v>
      </c>
      <c r="S10" s="25" t="s">
        <v>53</v>
      </c>
    </row>
    <row r="11" spans="1:21" x14ac:dyDescent="0.3">
      <c r="A11" s="3">
        <v>10</v>
      </c>
      <c r="B11" s="3" t="s">
        <v>15</v>
      </c>
      <c r="C11" s="13">
        <v>42528</v>
      </c>
      <c r="D11" s="19">
        <v>4.1666666666666664E-2</v>
      </c>
      <c r="E11" s="4" t="s">
        <v>12</v>
      </c>
      <c r="F11" s="10">
        <v>106.93899999999999</v>
      </c>
      <c r="G11" s="10">
        <v>107.556</v>
      </c>
      <c r="H11" s="11" t="s">
        <v>34</v>
      </c>
      <c r="I11" s="13">
        <v>42528</v>
      </c>
      <c r="J11" s="9">
        <v>8.3333333333333329E-2</v>
      </c>
      <c r="K11" s="10">
        <v>107.251</v>
      </c>
      <c r="L11" s="27">
        <f t="shared" si="0"/>
        <v>-31.200000000001182</v>
      </c>
      <c r="M11" s="28" t="s">
        <v>49</v>
      </c>
      <c r="N11" s="4" t="s">
        <v>39</v>
      </c>
      <c r="O11" s="4" t="s">
        <v>36</v>
      </c>
      <c r="P11" s="4" t="s">
        <v>40</v>
      </c>
      <c r="Q11" s="4" t="s">
        <v>36</v>
      </c>
      <c r="S11" s="25" t="s">
        <v>54</v>
      </c>
    </row>
    <row r="12" spans="1:21" x14ac:dyDescent="0.3">
      <c r="A12" s="3">
        <v>11</v>
      </c>
      <c r="B12" s="3" t="s">
        <v>15</v>
      </c>
      <c r="C12" s="13">
        <v>42528</v>
      </c>
      <c r="D12" s="19">
        <v>0.125</v>
      </c>
      <c r="E12" s="4" t="s">
        <v>9</v>
      </c>
      <c r="F12" s="10">
        <v>107.38</v>
      </c>
      <c r="G12" s="10">
        <v>106.83499999999999</v>
      </c>
      <c r="H12" s="11" t="s">
        <v>38</v>
      </c>
      <c r="I12" s="13">
        <v>42528</v>
      </c>
      <c r="J12" s="9">
        <v>0.16666666666666666</v>
      </c>
      <c r="K12" s="10">
        <v>107.541</v>
      </c>
      <c r="L12" s="27">
        <f t="shared" si="0"/>
        <v>16.100000000000136</v>
      </c>
      <c r="M12" s="28" t="s">
        <v>49</v>
      </c>
      <c r="N12" s="4" t="s">
        <v>55</v>
      </c>
      <c r="O12" s="4" t="s">
        <v>36</v>
      </c>
      <c r="P12" s="4" t="s">
        <v>36</v>
      </c>
      <c r="Q12" s="4" t="s">
        <v>36</v>
      </c>
      <c r="S12" s="25" t="s">
        <v>56</v>
      </c>
    </row>
    <row r="13" spans="1:21" x14ac:dyDescent="0.3">
      <c r="A13" s="3">
        <v>12</v>
      </c>
      <c r="B13" s="3" t="s">
        <v>15</v>
      </c>
      <c r="C13" s="13">
        <v>42528</v>
      </c>
      <c r="D13" s="19">
        <v>0.33333333333333331</v>
      </c>
      <c r="E13" s="4" t="s">
        <v>12</v>
      </c>
      <c r="F13" s="10">
        <v>107.452</v>
      </c>
      <c r="G13" s="10">
        <v>107.57</v>
      </c>
      <c r="H13" s="11" t="s">
        <v>44</v>
      </c>
      <c r="I13" s="13">
        <v>42528</v>
      </c>
      <c r="J13" s="9">
        <v>0.375</v>
      </c>
      <c r="K13" s="10">
        <v>107.57</v>
      </c>
      <c r="L13" s="27">
        <f t="shared" si="0"/>
        <v>-11.7999999999995</v>
      </c>
      <c r="M13" s="28" t="s">
        <v>49</v>
      </c>
      <c r="N13" s="4" t="s">
        <v>55</v>
      </c>
      <c r="O13" s="4" t="s">
        <v>36</v>
      </c>
      <c r="P13" s="4" t="s">
        <v>40</v>
      </c>
      <c r="Q13" s="4" t="s">
        <v>36</v>
      </c>
      <c r="R13" s="6" t="s">
        <v>57</v>
      </c>
      <c r="S13" s="25" t="s">
        <v>58</v>
      </c>
    </row>
    <row r="14" spans="1:21" x14ac:dyDescent="0.3">
      <c r="A14" s="3">
        <v>13</v>
      </c>
      <c r="B14" s="3" t="s">
        <v>15</v>
      </c>
      <c r="C14" s="13">
        <v>42528</v>
      </c>
      <c r="D14" s="19">
        <v>0.45833333333333331</v>
      </c>
      <c r="E14" s="4" t="s">
        <v>9</v>
      </c>
      <c r="F14" s="10">
        <v>107.738</v>
      </c>
      <c r="G14" s="10">
        <v>107.218</v>
      </c>
      <c r="H14" s="11" t="s">
        <v>38</v>
      </c>
      <c r="I14" s="13">
        <v>42528</v>
      </c>
      <c r="J14" s="9">
        <v>0.45833333333333331</v>
      </c>
      <c r="K14" s="10">
        <v>107.81699999999999</v>
      </c>
      <c r="L14" s="27">
        <f t="shared" si="0"/>
        <v>7.899999999999352</v>
      </c>
      <c r="M14" s="28" t="s">
        <v>49</v>
      </c>
      <c r="N14" s="4" t="s">
        <v>55</v>
      </c>
      <c r="O14" s="4" t="s">
        <v>36</v>
      </c>
      <c r="P14" s="4" t="s">
        <v>36</v>
      </c>
      <c r="Q14" s="4" t="s">
        <v>36</v>
      </c>
      <c r="S14" s="25" t="s">
        <v>59</v>
      </c>
    </row>
    <row r="15" spans="1:21" x14ac:dyDescent="0.3">
      <c r="A15" s="3">
        <v>14</v>
      </c>
      <c r="B15" s="3" t="s">
        <v>15</v>
      </c>
      <c r="C15" s="13">
        <v>42528</v>
      </c>
      <c r="D15" s="19">
        <v>0.58333333333333337</v>
      </c>
      <c r="E15" s="4" t="s">
        <v>12</v>
      </c>
      <c r="F15" s="10">
        <v>107.655</v>
      </c>
      <c r="G15" s="10">
        <v>107.884</v>
      </c>
      <c r="H15" s="11" t="s">
        <v>44</v>
      </c>
      <c r="I15" s="13">
        <v>42528</v>
      </c>
      <c r="J15" s="9">
        <v>0.625</v>
      </c>
      <c r="K15" s="10">
        <v>107.583</v>
      </c>
      <c r="L15" s="27">
        <f t="shared" si="0"/>
        <v>7.2000000000002728</v>
      </c>
      <c r="M15" s="28" t="s">
        <v>49</v>
      </c>
      <c r="N15" s="4" t="s">
        <v>55</v>
      </c>
      <c r="O15" s="4" t="s">
        <v>36</v>
      </c>
      <c r="P15" s="4" t="s">
        <v>40</v>
      </c>
      <c r="Q15" s="4" t="s">
        <v>40</v>
      </c>
      <c r="S15" s="25" t="s">
        <v>60</v>
      </c>
    </row>
    <row r="16" spans="1:21" x14ac:dyDescent="0.3">
      <c r="A16" s="3">
        <v>15</v>
      </c>
      <c r="B16" s="3" t="s">
        <v>15</v>
      </c>
      <c r="C16" s="13">
        <v>42528</v>
      </c>
      <c r="D16" s="19">
        <v>0.83333333333333337</v>
      </c>
      <c r="E16" s="4" t="s">
        <v>12</v>
      </c>
      <c r="F16" s="10">
        <v>107.715</v>
      </c>
      <c r="G16" s="10">
        <v>107.9</v>
      </c>
      <c r="H16" s="11" t="s">
        <v>44</v>
      </c>
      <c r="I16" s="13">
        <v>42528</v>
      </c>
      <c r="J16" s="9">
        <v>0.91666666666666663</v>
      </c>
      <c r="K16" s="10">
        <v>107.22199999999999</v>
      </c>
      <c r="L16" s="27">
        <f t="shared" si="0"/>
        <v>49.300000000000921</v>
      </c>
      <c r="M16" s="28" t="s">
        <v>49</v>
      </c>
      <c r="N16" s="4" t="s">
        <v>55</v>
      </c>
      <c r="O16" s="4" t="s">
        <v>36</v>
      </c>
      <c r="P16" s="4" t="s">
        <v>40</v>
      </c>
      <c r="Q16" s="4" t="s">
        <v>40</v>
      </c>
      <c r="S16" s="25" t="s">
        <v>61</v>
      </c>
    </row>
    <row r="17" spans="1:19" x14ac:dyDescent="0.3">
      <c r="A17" s="3">
        <v>16</v>
      </c>
      <c r="B17" s="3" t="s">
        <v>15</v>
      </c>
      <c r="C17" s="13">
        <v>42529</v>
      </c>
      <c r="D17" s="19">
        <v>8.3333333333333329E-2</v>
      </c>
      <c r="E17" s="4" t="s">
        <v>12</v>
      </c>
      <c r="F17" s="10">
        <v>107.265</v>
      </c>
      <c r="G17" s="10">
        <v>107.449</v>
      </c>
      <c r="H17" s="11" t="s">
        <v>34</v>
      </c>
      <c r="I17" s="13">
        <v>42529</v>
      </c>
      <c r="J17" s="9">
        <v>0.125</v>
      </c>
      <c r="K17" s="10">
        <v>107.304</v>
      </c>
      <c r="L17" s="27">
        <f t="shared" si="0"/>
        <v>-3.9000000000001478</v>
      </c>
      <c r="M17" s="28" t="s">
        <v>51</v>
      </c>
      <c r="N17" s="4" t="s">
        <v>39</v>
      </c>
      <c r="O17" s="4" t="s">
        <v>36</v>
      </c>
      <c r="P17" s="4" t="s">
        <v>36</v>
      </c>
      <c r="Q17" s="4" t="s">
        <v>36</v>
      </c>
      <c r="S17" s="25" t="s">
        <v>62</v>
      </c>
    </row>
    <row r="18" spans="1:19" x14ac:dyDescent="0.3">
      <c r="A18" s="3">
        <v>17</v>
      </c>
      <c r="B18" s="3" t="s">
        <v>15</v>
      </c>
      <c r="C18" s="13">
        <v>42529</v>
      </c>
      <c r="D18" s="19">
        <v>0.16666666666666666</v>
      </c>
      <c r="E18" s="4" t="s">
        <v>9</v>
      </c>
      <c r="F18" s="10">
        <v>107.33199999999999</v>
      </c>
      <c r="G18" s="10">
        <v>107.238</v>
      </c>
      <c r="H18" s="11" t="s">
        <v>42</v>
      </c>
      <c r="I18" s="13">
        <v>42529</v>
      </c>
      <c r="J18" s="9">
        <v>0.20833333333333334</v>
      </c>
      <c r="K18" s="10">
        <v>107.34099999999999</v>
      </c>
      <c r="L18" s="27">
        <f t="shared" si="0"/>
        <v>0.90000000000003411</v>
      </c>
      <c r="M18" s="28" t="s">
        <v>49</v>
      </c>
      <c r="N18" s="4" t="s">
        <v>39</v>
      </c>
      <c r="O18" s="4" t="s">
        <v>36</v>
      </c>
      <c r="P18" s="4" t="s">
        <v>40</v>
      </c>
      <c r="Q18" s="4" t="s">
        <v>36</v>
      </c>
      <c r="R18" s="6" t="s">
        <v>68</v>
      </c>
      <c r="S18" s="25" t="s">
        <v>63</v>
      </c>
    </row>
    <row r="19" spans="1:19" x14ac:dyDescent="0.3">
      <c r="A19" s="3">
        <v>18</v>
      </c>
      <c r="B19" s="3" t="s">
        <v>15</v>
      </c>
      <c r="C19" s="13">
        <v>42529</v>
      </c>
      <c r="D19" s="19">
        <v>0.33333333333333331</v>
      </c>
      <c r="E19" s="4" t="s">
        <v>12</v>
      </c>
      <c r="F19" s="10">
        <v>107.292</v>
      </c>
      <c r="G19" s="10">
        <v>107.38200000000001</v>
      </c>
      <c r="H19" s="11" t="s">
        <v>34</v>
      </c>
      <c r="I19" s="13">
        <v>42529</v>
      </c>
      <c r="J19" s="9">
        <v>0.375</v>
      </c>
      <c r="K19" s="10">
        <v>106.74299999999999</v>
      </c>
      <c r="L19" s="27">
        <f t="shared" si="0"/>
        <v>54.900000000000659</v>
      </c>
      <c r="M19" s="28" t="s">
        <v>49</v>
      </c>
      <c r="N19" s="4" t="s">
        <v>39</v>
      </c>
      <c r="O19" s="4" t="s">
        <v>36</v>
      </c>
      <c r="P19" s="4" t="s">
        <v>36</v>
      </c>
      <c r="Q19" s="4" t="s">
        <v>36</v>
      </c>
      <c r="S19" s="25" t="s">
        <v>64</v>
      </c>
    </row>
    <row r="20" spans="1:19" x14ac:dyDescent="0.3">
      <c r="A20" s="3">
        <v>19</v>
      </c>
      <c r="B20" s="3" t="s">
        <v>15</v>
      </c>
      <c r="C20" s="13">
        <v>42529</v>
      </c>
      <c r="D20" s="19">
        <v>0.5</v>
      </c>
      <c r="E20" s="4" t="s">
        <v>9</v>
      </c>
      <c r="F20" s="10">
        <v>107.20099999999999</v>
      </c>
      <c r="G20" s="10">
        <v>106.71899999999999</v>
      </c>
      <c r="H20" s="11" t="s">
        <v>38</v>
      </c>
      <c r="I20" s="13">
        <v>42529</v>
      </c>
      <c r="J20" s="9">
        <v>0.54166666666666663</v>
      </c>
      <c r="K20" s="10">
        <v>107.01300000000001</v>
      </c>
      <c r="L20" s="27">
        <f>_xlfn.IFS(E20="Sell",(F20-K20)*100,E20="Buy",(K20-F20)*100)</f>
        <v>-18.799999999998818</v>
      </c>
      <c r="M20" s="28" t="s">
        <v>49</v>
      </c>
      <c r="N20" s="4" t="s">
        <v>39</v>
      </c>
      <c r="O20" s="4" t="s">
        <v>36</v>
      </c>
      <c r="P20" s="4" t="s">
        <v>40</v>
      </c>
      <c r="Q20" s="4" t="s">
        <v>40</v>
      </c>
      <c r="S20" s="25" t="s">
        <v>65</v>
      </c>
    </row>
    <row r="21" spans="1:19" x14ac:dyDescent="0.3">
      <c r="A21" s="3">
        <v>20</v>
      </c>
      <c r="B21" s="3" t="s">
        <v>15</v>
      </c>
      <c r="C21" s="13">
        <v>42529</v>
      </c>
      <c r="D21" s="19">
        <v>0.58333333333333337</v>
      </c>
      <c r="E21" s="4" t="s">
        <v>9</v>
      </c>
      <c r="F21" s="10">
        <v>107.09099999999999</v>
      </c>
      <c r="G21" s="10">
        <v>106.869</v>
      </c>
      <c r="H21" s="11" t="s">
        <v>42</v>
      </c>
      <c r="I21" s="13">
        <v>42529</v>
      </c>
      <c r="J21" s="9">
        <v>0.625</v>
      </c>
      <c r="K21" s="10">
        <v>107.113</v>
      </c>
      <c r="L21" s="27">
        <f>_xlfn.IFS(E21="Sell",(F21-K21)*100,E21="Buy",(K21-F21)*100)</f>
        <v>2.2000000000005571</v>
      </c>
      <c r="M21" s="28" t="s">
        <v>51</v>
      </c>
      <c r="N21" s="4" t="s">
        <v>39</v>
      </c>
      <c r="O21" s="4" t="s">
        <v>36</v>
      </c>
      <c r="P21" s="4" t="s">
        <v>40</v>
      </c>
      <c r="Q21" s="4" t="s">
        <v>36</v>
      </c>
      <c r="R21" s="6" t="s">
        <v>67</v>
      </c>
      <c r="S21" s="25" t="s">
        <v>66</v>
      </c>
    </row>
    <row r="22" spans="1:19" x14ac:dyDescent="0.3">
      <c r="A22" s="3">
        <v>21</v>
      </c>
      <c r="B22" s="3" t="s">
        <v>15</v>
      </c>
      <c r="C22" s="13">
        <v>42529</v>
      </c>
      <c r="D22" s="19">
        <v>0.875</v>
      </c>
      <c r="E22" s="4" t="s">
        <v>12</v>
      </c>
      <c r="F22" s="10">
        <v>106.952</v>
      </c>
      <c r="G22" s="10">
        <v>107.181</v>
      </c>
      <c r="H22" s="11" t="s">
        <v>44</v>
      </c>
      <c r="I22" s="13">
        <v>42529</v>
      </c>
      <c r="J22" s="9">
        <v>0.95833333333333337</v>
      </c>
      <c r="K22" s="10">
        <v>106.672</v>
      </c>
      <c r="L22" s="27">
        <f>_xlfn.IFS(E22="Sell",(F22-K22)*100,E22="Buy",(K22-F22)*100)</f>
        <v>28.000000000000114</v>
      </c>
      <c r="M22" s="28" t="s">
        <v>49</v>
      </c>
      <c r="N22" s="4" t="s">
        <v>39</v>
      </c>
      <c r="O22" s="4" t="s">
        <v>36</v>
      </c>
      <c r="P22" s="4" t="s">
        <v>36</v>
      </c>
      <c r="Q22" s="4" t="s">
        <v>36</v>
      </c>
      <c r="S22" s="25" t="s">
        <v>69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5"/>
  <sheetViews>
    <sheetView tabSelected="1" workbookViewId="0">
      <selection activeCell="C16" sqref="C16"/>
    </sheetView>
  </sheetViews>
  <sheetFormatPr defaultRowHeight="14.4" x14ac:dyDescent="0.3"/>
  <cols>
    <col min="1" max="1" width="17.5546875" style="22" customWidth="1"/>
    <col min="2" max="2" width="8.88671875" style="23"/>
  </cols>
  <sheetData>
    <row r="2" spans="1:2" x14ac:dyDescent="0.3">
      <c r="A2" s="22" t="s">
        <v>19</v>
      </c>
      <c r="B2" s="23" t="s">
        <v>29</v>
      </c>
    </row>
    <row r="3" spans="1:2" x14ac:dyDescent="0.3">
      <c r="A3" s="22" t="s">
        <v>20</v>
      </c>
      <c r="B3" s="23" t="s">
        <v>15</v>
      </c>
    </row>
    <row r="5" spans="1:2" x14ac:dyDescent="0.3">
      <c r="A5" s="22" t="s">
        <v>17</v>
      </c>
      <c r="B5" s="23">
        <f>SUM('USDJPY H1'!L:L)</f>
        <v>451.09999999999957</v>
      </c>
    </row>
    <row r="6" spans="1:2" x14ac:dyDescent="0.3">
      <c r="A6" s="22" t="s">
        <v>18</v>
      </c>
      <c r="B6" s="23">
        <f>AVERAGEIF('USDJPY H1'!L:L,"&gt;0")</f>
        <v>30.399999999999956</v>
      </c>
    </row>
    <row r="7" spans="1:2" x14ac:dyDescent="0.3">
      <c r="A7" s="22" t="s">
        <v>21</v>
      </c>
      <c r="B7" s="23">
        <f>AVERAGEIF('USDJPY H1'!L:L,"&lt;0")</f>
        <v>-16.424999999999912</v>
      </c>
    </row>
    <row r="8" spans="1:2" x14ac:dyDescent="0.3">
      <c r="A8" s="22" t="s">
        <v>22</v>
      </c>
      <c r="B8" s="23">
        <f>B6/(-1*B7)</f>
        <v>1.8508371385083786</v>
      </c>
    </row>
    <row r="9" spans="1:2" x14ac:dyDescent="0.3">
      <c r="A9" s="22" t="s">
        <v>23</v>
      </c>
      <c r="B9" s="23">
        <f>COUNTIF('USDJPY H1'!L:L,"&gt;0")</f>
        <v>17</v>
      </c>
    </row>
    <row r="10" spans="1:2" x14ac:dyDescent="0.3">
      <c r="A10" s="22" t="s">
        <v>24</v>
      </c>
      <c r="B10" s="23">
        <f>COUNTIF('USDJPY H1'!L:L,"&lt;0")</f>
        <v>4</v>
      </c>
    </row>
    <row r="11" spans="1:2" x14ac:dyDescent="0.3">
      <c r="A11" s="22" t="s">
        <v>25</v>
      </c>
      <c r="B11" s="23">
        <f>COUNT('USDJPY H1'!L:L)</f>
        <v>21</v>
      </c>
    </row>
    <row r="12" spans="1:2" x14ac:dyDescent="0.3">
      <c r="A12" s="22" t="s">
        <v>27</v>
      </c>
      <c r="B12" s="23">
        <f>B9/B11</f>
        <v>0.80952380952380953</v>
      </c>
    </row>
    <row r="14" spans="1:2" x14ac:dyDescent="0.3">
      <c r="A14" s="29" t="s">
        <v>26</v>
      </c>
      <c r="B14" s="30">
        <f>((B12*B8)-(1-B12))/B8</f>
        <v>0.70661027568922352</v>
      </c>
    </row>
    <row r="15" spans="1:2" x14ac:dyDescent="0.3">
      <c r="A15" s="29" t="s">
        <v>28</v>
      </c>
      <c r="B15" s="30">
        <f>((0.5*B8)-(1-0.5))/B8</f>
        <v>0.22985197368421159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USDJPY H1</vt:lpstr>
      <vt:lpstr>USDJPY H1 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Eliel John J Malabar</dc:creator>
  <cp:lastModifiedBy>Eliel John J Malabar</cp:lastModifiedBy>
  <dcterms:created xsi:type="dcterms:W3CDTF">2017-03-10T03:47:48Z</dcterms:created>
  <dcterms:modified xsi:type="dcterms:W3CDTF">2017-04-12T14:16:04Z</dcterms:modified>
</cp:coreProperties>
</file>