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chard\Dropbox\Fund Performance\"/>
    </mc:Choice>
  </mc:AlternateContent>
  <bookViews>
    <workbookView xWindow="0" yWindow="0" windowWidth="29010" windowHeight="13890"/>
  </bookViews>
  <sheets>
    <sheet name="Trade Performance"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L9" i="1" l="1"/>
  <c r="AL8" i="1"/>
  <c r="T71" i="1"/>
  <c r="AK16" i="1" l="1"/>
  <c r="AE3" i="1"/>
  <c r="AO34" i="1" l="1"/>
  <c r="AP34" i="1" l="1"/>
  <c r="AQ34" i="1"/>
  <c r="AR34" i="1"/>
  <c r="AS34" i="1"/>
  <c r="AT34" i="1"/>
  <c r="AU34" i="1"/>
  <c r="AV34" i="1"/>
  <c r="AW34" i="1"/>
  <c r="AX34" i="1"/>
  <c r="AY34" i="1"/>
  <c r="AZ34" i="1"/>
  <c r="BA34" i="1"/>
  <c r="BB34" i="1"/>
  <c r="BC34" i="1"/>
  <c r="BD34" i="1"/>
  <c r="BE34" i="1"/>
  <c r="BF34" i="1"/>
  <c r="BG34" i="1"/>
  <c r="BH34" i="1"/>
  <c r="BI34" i="1"/>
  <c r="BJ34" i="1"/>
  <c r="BK34" i="1"/>
  <c r="BL34" i="1"/>
  <c r="BM34" i="1"/>
  <c r="AK15" i="1"/>
  <c r="AK11" i="1"/>
  <c r="BE35" i="1" l="1"/>
  <c r="BD35" i="1"/>
  <c r="BM35" i="1"/>
  <c r="BL35" i="1"/>
  <c r="AX35" i="1"/>
  <c r="BK35" i="1"/>
  <c r="BC35" i="1"/>
  <c r="AU35" i="1"/>
  <c r="BJ35" i="1"/>
  <c r="BB35" i="1"/>
  <c r="AT35" i="1"/>
  <c r="BI35" i="1"/>
  <c r="BA35" i="1"/>
  <c r="AS35" i="1"/>
  <c r="AW35" i="1"/>
  <c r="AV35" i="1"/>
  <c r="BH35" i="1"/>
  <c r="AZ35" i="1"/>
  <c r="AR35" i="1"/>
  <c r="BG35" i="1"/>
  <c r="AY35" i="1"/>
  <c r="AQ35" i="1"/>
  <c r="AP35" i="1"/>
  <c r="BF35" i="1"/>
  <c r="AG4" i="1"/>
  <c r="AG5" i="1"/>
  <c r="AG6" i="1"/>
  <c r="AG7" i="1"/>
  <c r="AG8" i="1"/>
  <c r="AH8" i="1" s="1"/>
  <c r="AG3" i="1"/>
  <c r="AE4" i="1"/>
  <c r="AE5" i="1"/>
  <c r="AE6" i="1"/>
  <c r="AE7" i="1"/>
  <c r="AE8" i="1"/>
  <c r="AH7" i="1" l="1"/>
  <c r="AH3" i="1"/>
  <c r="AH6" i="1"/>
  <c r="AH5" i="1"/>
  <c r="AH4" i="1"/>
  <c r="AB98" i="1"/>
  <c r="AB106" i="1"/>
  <c r="AB114" i="1"/>
  <c r="AB122" i="1"/>
  <c r="AB130" i="1"/>
  <c r="AB138" i="1"/>
  <c r="AB146" i="1"/>
  <c r="AB154" i="1"/>
  <c r="AB162" i="1"/>
  <c r="AB170" i="1"/>
  <c r="AB178" i="1"/>
  <c r="AB186" i="1"/>
  <c r="AB194" i="1"/>
  <c r="Y125" i="1"/>
  <c r="AA125" i="1" s="1"/>
  <c r="Y189" i="1"/>
  <c r="AA189" i="1" s="1"/>
  <c r="Z4" i="1"/>
  <c r="AB4" i="1" s="1"/>
  <c r="Z5" i="1"/>
  <c r="AB5" i="1" s="1"/>
  <c r="Z6" i="1"/>
  <c r="AB6" i="1" s="1"/>
  <c r="Z7" i="1"/>
  <c r="AB7" i="1" s="1"/>
  <c r="Z8" i="1"/>
  <c r="AB8" i="1" s="1"/>
  <c r="Z9" i="1"/>
  <c r="AB9" i="1" s="1"/>
  <c r="Z10" i="1"/>
  <c r="AB10" i="1" s="1"/>
  <c r="Z11" i="1"/>
  <c r="AB11" i="1" s="1"/>
  <c r="Z12" i="1"/>
  <c r="AB12" i="1" s="1"/>
  <c r="Z13" i="1"/>
  <c r="AB13" i="1" s="1"/>
  <c r="Z14" i="1"/>
  <c r="AB14" i="1" s="1"/>
  <c r="Z15" i="1"/>
  <c r="AB15" i="1" s="1"/>
  <c r="Z16" i="1"/>
  <c r="AB16" i="1" s="1"/>
  <c r="Z17" i="1"/>
  <c r="AB17" i="1" s="1"/>
  <c r="Z18" i="1"/>
  <c r="AB18" i="1" s="1"/>
  <c r="Z19" i="1"/>
  <c r="AB19" i="1" s="1"/>
  <c r="Z20" i="1"/>
  <c r="AB20" i="1" s="1"/>
  <c r="Z21" i="1"/>
  <c r="AB21" i="1" s="1"/>
  <c r="Z22" i="1"/>
  <c r="AB22" i="1" s="1"/>
  <c r="Z23" i="1"/>
  <c r="AB23" i="1" s="1"/>
  <c r="Z24" i="1"/>
  <c r="AB24" i="1" s="1"/>
  <c r="Z25" i="1"/>
  <c r="AB25" i="1" s="1"/>
  <c r="Z26" i="1"/>
  <c r="AB26" i="1" s="1"/>
  <c r="Z27" i="1"/>
  <c r="AB27" i="1" s="1"/>
  <c r="Z28" i="1"/>
  <c r="AB28" i="1" s="1"/>
  <c r="Z29" i="1"/>
  <c r="AB29" i="1" s="1"/>
  <c r="Z30" i="1"/>
  <c r="AB30" i="1" s="1"/>
  <c r="Z31" i="1"/>
  <c r="AB31" i="1" s="1"/>
  <c r="Z32" i="1"/>
  <c r="AB32" i="1" s="1"/>
  <c r="Z33" i="1"/>
  <c r="AB33" i="1" s="1"/>
  <c r="Z34" i="1"/>
  <c r="AB34" i="1" s="1"/>
  <c r="Z35" i="1"/>
  <c r="AB35" i="1" s="1"/>
  <c r="Z36" i="1"/>
  <c r="AB36" i="1" s="1"/>
  <c r="Z37" i="1"/>
  <c r="AB37" i="1" s="1"/>
  <c r="Z38" i="1"/>
  <c r="AB38" i="1" s="1"/>
  <c r="Z39" i="1"/>
  <c r="AB39" i="1" s="1"/>
  <c r="Z40" i="1"/>
  <c r="AB40" i="1" s="1"/>
  <c r="Z41" i="1"/>
  <c r="AB41" i="1" s="1"/>
  <c r="Z42" i="1"/>
  <c r="AB42" i="1" s="1"/>
  <c r="Z43" i="1"/>
  <c r="AB43" i="1" s="1"/>
  <c r="Z44" i="1"/>
  <c r="AB44" i="1" s="1"/>
  <c r="Z45" i="1"/>
  <c r="AB45" i="1" s="1"/>
  <c r="Z46" i="1"/>
  <c r="AB46" i="1" s="1"/>
  <c r="Z47" i="1"/>
  <c r="AB47" i="1" s="1"/>
  <c r="Z48" i="1"/>
  <c r="AB48" i="1" s="1"/>
  <c r="Z49" i="1"/>
  <c r="AB49" i="1" s="1"/>
  <c r="Z50" i="1"/>
  <c r="AB50" i="1" s="1"/>
  <c r="Z51" i="1"/>
  <c r="AB51" i="1" s="1"/>
  <c r="Z52" i="1"/>
  <c r="AB52" i="1" s="1"/>
  <c r="Z53" i="1"/>
  <c r="AB53" i="1" s="1"/>
  <c r="Z54" i="1"/>
  <c r="AB54" i="1" s="1"/>
  <c r="Z55" i="1"/>
  <c r="AB55" i="1" s="1"/>
  <c r="Z56" i="1"/>
  <c r="AB56" i="1" s="1"/>
  <c r="Z57" i="1"/>
  <c r="AB57" i="1" s="1"/>
  <c r="Z58" i="1"/>
  <c r="AB58" i="1" s="1"/>
  <c r="Z59" i="1"/>
  <c r="AB59" i="1" s="1"/>
  <c r="Z60" i="1"/>
  <c r="AB60" i="1" s="1"/>
  <c r="Z61" i="1"/>
  <c r="AB61" i="1" s="1"/>
  <c r="Z62" i="1"/>
  <c r="AB62" i="1" s="1"/>
  <c r="Z63" i="1"/>
  <c r="AB63" i="1" s="1"/>
  <c r="Z64" i="1"/>
  <c r="AB64" i="1" s="1"/>
  <c r="Z65" i="1"/>
  <c r="AB65" i="1" s="1"/>
  <c r="Z66" i="1"/>
  <c r="AB66" i="1" s="1"/>
  <c r="Z67" i="1"/>
  <c r="AB67" i="1" s="1"/>
  <c r="Z68" i="1"/>
  <c r="AB68" i="1" s="1"/>
  <c r="Z69" i="1"/>
  <c r="AB69" i="1" s="1"/>
  <c r="Z70" i="1"/>
  <c r="AB70" i="1" s="1"/>
  <c r="Z71" i="1"/>
  <c r="AB71" i="1" s="1"/>
  <c r="Z72" i="1"/>
  <c r="AB72" i="1" s="1"/>
  <c r="Z73" i="1"/>
  <c r="AB73" i="1" s="1"/>
  <c r="Z74" i="1"/>
  <c r="AB74" i="1" s="1"/>
  <c r="Z75" i="1"/>
  <c r="AB75" i="1" s="1"/>
  <c r="Z76" i="1"/>
  <c r="AB76" i="1" s="1"/>
  <c r="Z77" i="1"/>
  <c r="AB77" i="1" s="1"/>
  <c r="Z78" i="1"/>
  <c r="AB78" i="1" s="1"/>
  <c r="Z79" i="1"/>
  <c r="AB79" i="1" s="1"/>
  <c r="Z80" i="1"/>
  <c r="AB80" i="1" s="1"/>
  <c r="Z81" i="1"/>
  <c r="AB81" i="1" s="1"/>
  <c r="Z82" i="1"/>
  <c r="AB82" i="1" s="1"/>
  <c r="Z83" i="1"/>
  <c r="AB83" i="1" s="1"/>
  <c r="Z84" i="1"/>
  <c r="AB84" i="1" s="1"/>
  <c r="Z85" i="1"/>
  <c r="AB85" i="1" s="1"/>
  <c r="Z86" i="1"/>
  <c r="AB86" i="1" s="1"/>
  <c r="Z87" i="1"/>
  <c r="AB87" i="1" s="1"/>
  <c r="Z88" i="1"/>
  <c r="AB88" i="1" s="1"/>
  <c r="Z89" i="1"/>
  <c r="AB89" i="1" s="1"/>
  <c r="Z90" i="1"/>
  <c r="AB90" i="1" s="1"/>
  <c r="Z91" i="1"/>
  <c r="AB91" i="1" s="1"/>
  <c r="Z92" i="1"/>
  <c r="AB92" i="1" s="1"/>
  <c r="Z93" i="1"/>
  <c r="AB93" i="1" s="1"/>
  <c r="Z94" i="1"/>
  <c r="AB94" i="1" s="1"/>
  <c r="Z95" i="1"/>
  <c r="AB95" i="1" s="1"/>
  <c r="Z96" i="1"/>
  <c r="AB96" i="1" s="1"/>
  <c r="Z97" i="1"/>
  <c r="AB97" i="1" s="1"/>
  <c r="Z98" i="1"/>
  <c r="Z99" i="1"/>
  <c r="AB99" i="1" s="1"/>
  <c r="Z100" i="1"/>
  <c r="AB100" i="1" s="1"/>
  <c r="Z101" i="1"/>
  <c r="AB101" i="1" s="1"/>
  <c r="Z102" i="1"/>
  <c r="AB102" i="1" s="1"/>
  <c r="Z103" i="1"/>
  <c r="AB103" i="1" s="1"/>
  <c r="Z104" i="1"/>
  <c r="AB104" i="1" s="1"/>
  <c r="Z105" i="1"/>
  <c r="AB105" i="1" s="1"/>
  <c r="Z106" i="1"/>
  <c r="Z107" i="1"/>
  <c r="AB107" i="1" s="1"/>
  <c r="Z108" i="1"/>
  <c r="AB108" i="1" s="1"/>
  <c r="Z109" i="1"/>
  <c r="AB109" i="1" s="1"/>
  <c r="Z110" i="1"/>
  <c r="AB110" i="1" s="1"/>
  <c r="Z111" i="1"/>
  <c r="AB111" i="1" s="1"/>
  <c r="Z112" i="1"/>
  <c r="AB112" i="1" s="1"/>
  <c r="Z113" i="1"/>
  <c r="AB113" i="1" s="1"/>
  <c r="Z114" i="1"/>
  <c r="Z115" i="1"/>
  <c r="AB115" i="1" s="1"/>
  <c r="Z116" i="1"/>
  <c r="AB116" i="1" s="1"/>
  <c r="Z117" i="1"/>
  <c r="AB117" i="1" s="1"/>
  <c r="Z118" i="1"/>
  <c r="AB118" i="1" s="1"/>
  <c r="Z119" i="1"/>
  <c r="AB119" i="1" s="1"/>
  <c r="Z120" i="1"/>
  <c r="AB120" i="1" s="1"/>
  <c r="Z121" i="1"/>
  <c r="AB121" i="1" s="1"/>
  <c r="Z122" i="1"/>
  <c r="Z123" i="1"/>
  <c r="AB123" i="1" s="1"/>
  <c r="Z124" i="1"/>
  <c r="AB124" i="1" s="1"/>
  <c r="Z125" i="1"/>
  <c r="AB125" i="1" s="1"/>
  <c r="Z126" i="1"/>
  <c r="AB126" i="1" s="1"/>
  <c r="Z127" i="1"/>
  <c r="AB127" i="1" s="1"/>
  <c r="Z128" i="1"/>
  <c r="AB128" i="1" s="1"/>
  <c r="Z129" i="1"/>
  <c r="AB129" i="1" s="1"/>
  <c r="Z130" i="1"/>
  <c r="Z131" i="1"/>
  <c r="AB131" i="1" s="1"/>
  <c r="Z132" i="1"/>
  <c r="AB132" i="1" s="1"/>
  <c r="Z133" i="1"/>
  <c r="AB133" i="1" s="1"/>
  <c r="Z134" i="1"/>
  <c r="AB134" i="1" s="1"/>
  <c r="Z135" i="1"/>
  <c r="AB135" i="1" s="1"/>
  <c r="Z136" i="1"/>
  <c r="AB136" i="1" s="1"/>
  <c r="Z137" i="1"/>
  <c r="AB137" i="1" s="1"/>
  <c r="Z138" i="1"/>
  <c r="Z139" i="1"/>
  <c r="AB139" i="1" s="1"/>
  <c r="Z140" i="1"/>
  <c r="AB140" i="1" s="1"/>
  <c r="Z141" i="1"/>
  <c r="AB141" i="1" s="1"/>
  <c r="Z142" i="1"/>
  <c r="AB142" i="1" s="1"/>
  <c r="Z143" i="1"/>
  <c r="AB143" i="1" s="1"/>
  <c r="Z144" i="1"/>
  <c r="AB144" i="1" s="1"/>
  <c r="Z145" i="1"/>
  <c r="AB145" i="1" s="1"/>
  <c r="Z146" i="1"/>
  <c r="Z147" i="1"/>
  <c r="AB147" i="1" s="1"/>
  <c r="Z148" i="1"/>
  <c r="AB148" i="1" s="1"/>
  <c r="Z149" i="1"/>
  <c r="AB149" i="1" s="1"/>
  <c r="Z150" i="1"/>
  <c r="AB150" i="1" s="1"/>
  <c r="Z151" i="1"/>
  <c r="AB151" i="1" s="1"/>
  <c r="Z152" i="1"/>
  <c r="AB152" i="1" s="1"/>
  <c r="Z153" i="1"/>
  <c r="AB153" i="1" s="1"/>
  <c r="Z154" i="1"/>
  <c r="Z155" i="1"/>
  <c r="AB155" i="1" s="1"/>
  <c r="Z156" i="1"/>
  <c r="AB156" i="1" s="1"/>
  <c r="Z157" i="1"/>
  <c r="AB157" i="1" s="1"/>
  <c r="Z158" i="1"/>
  <c r="AB158" i="1" s="1"/>
  <c r="Z159" i="1"/>
  <c r="AB159" i="1" s="1"/>
  <c r="Z160" i="1"/>
  <c r="AB160" i="1" s="1"/>
  <c r="Z161" i="1"/>
  <c r="AB161" i="1" s="1"/>
  <c r="Z162" i="1"/>
  <c r="Z163" i="1"/>
  <c r="AB163" i="1" s="1"/>
  <c r="Z164" i="1"/>
  <c r="AB164" i="1" s="1"/>
  <c r="Z165" i="1"/>
  <c r="AB165" i="1" s="1"/>
  <c r="Z166" i="1"/>
  <c r="AB166" i="1" s="1"/>
  <c r="Z167" i="1"/>
  <c r="AB167" i="1" s="1"/>
  <c r="Z168" i="1"/>
  <c r="AB168" i="1" s="1"/>
  <c r="Z169" i="1"/>
  <c r="AB169" i="1" s="1"/>
  <c r="Z170" i="1"/>
  <c r="Z171" i="1"/>
  <c r="AB171" i="1" s="1"/>
  <c r="Z172" i="1"/>
  <c r="AB172" i="1" s="1"/>
  <c r="Z173" i="1"/>
  <c r="AB173" i="1" s="1"/>
  <c r="Z174" i="1"/>
  <c r="AB174" i="1" s="1"/>
  <c r="Z175" i="1"/>
  <c r="AB175" i="1" s="1"/>
  <c r="Z176" i="1"/>
  <c r="AB176" i="1" s="1"/>
  <c r="Z177" i="1"/>
  <c r="AB177" i="1" s="1"/>
  <c r="Z178" i="1"/>
  <c r="Z179" i="1"/>
  <c r="AB179" i="1" s="1"/>
  <c r="Z180" i="1"/>
  <c r="AB180" i="1" s="1"/>
  <c r="Z181" i="1"/>
  <c r="AB181" i="1" s="1"/>
  <c r="Z182" i="1"/>
  <c r="AB182" i="1" s="1"/>
  <c r="Z183" i="1"/>
  <c r="AB183" i="1" s="1"/>
  <c r="Z184" i="1"/>
  <c r="AB184" i="1" s="1"/>
  <c r="Z185" i="1"/>
  <c r="AB185" i="1" s="1"/>
  <c r="Z186" i="1"/>
  <c r="Z187" i="1"/>
  <c r="AB187" i="1" s="1"/>
  <c r="Z188" i="1"/>
  <c r="AB188" i="1" s="1"/>
  <c r="Z189" i="1"/>
  <c r="AB189" i="1" s="1"/>
  <c r="Z190" i="1"/>
  <c r="AB190" i="1" s="1"/>
  <c r="Z191" i="1"/>
  <c r="AB191" i="1" s="1"/>
  <c r="Z192" i="1"/>
  <c r="AB192" i="1" s="1"/>
  <c r="Z193" i="1"/>
  <c r="AB193" i="1" s="1"/>
  <c r="Z194" i="1"/>
  <c r="Z195" i="1"/>
  <c r="AB195" i="1" s="1"/>
  <c r="Z196" i="1"/>
  <c r="AB196" i="1" s="1"/>
  <c r="Z197" i="1"/>
  <c r="AB197" i="1" s="1"/>
  <c r="Z198" i="1"/>
  <c r="AB198" i="1" s="1"/>
  <c r="Z199" i="1"/>
  <c r="AB199" i="1" s="1"/>
  <c r="Z200" i="1"/>
  <c r="AB200" i="1" s="1"/>
  <c r="Z201" i="1"/>
  <c r="AB201" i="1" s="1"/>
  <c r="Z3" i="1"/>
  <c r="W83" i="1"/>
  <c r="W99" i="1"/>
  <c r="W107" i="1"/>
  <c r="W115" i="1"/>
  <c r="W123" i="1"/>
  <c r="W131" i="1"/>
  <c r="W139" i="1"/>
  <c r="W147" i="1"/>
  <c r="W155" i="1"/>
  <c r="W163" i="1"/>
  <c r="W171" i="1"/>
  <c r="W179" i="1"/>
  <c r="W187" i="1"/>
  <c r="W195" i="1"/>
  <c r="X4" i="1"/>
  <c r="X5" i="1"/>
  <c r="X6" i="1"/>
  <c r="X7" i="1"/>
  <c r="X8" i="1"/>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3" i="1"/>
  <c r="V101" i="1"/>
  <c r="V109" i="1"/>
  <c r="V117" i="1"/>
  <c r="V125" i="1"/>
  <c r="V133" i="1"/>
  <c r="V141" i="1"/>
  <c r="V149" i="1"/>
  <c r="V157" i="1"/>
  <c r="V165" i="1"/>
  <c r="V173" i="1"/>
  <c r="V181" i="1"/>
  <c r="V189" i="1"/>
  <c r="V197" i="1"/>
  <c r="T4" i="1"/>
  <c r="T5" i="1"/>
  <c r="W5" i="1" s="1"/>
  <c r="T6" i="1"/>
  <c r="T7" i="1"/>
  <c r="T8" i="1"/>
  <c r="T9" i="1"/>
  <c r="T10" i="1"/>
  <c r="T11" i="1"/>
  <c r="T12" i="1"/>
  <c r="T13" i="1"/>
  <c r="W13" i="1" s="1"/>
  <c r="T14" i="1"/>
  <c r="T15" i="1"/>
  <c r="T16" i="1"/>
  <c r="T17" i="1"/>
  <c r="T18" i="1"/>
  <c r="T19" i="1"/>
  <c r="T20" i="1"/>
  <c r="T21" i="1"/>
  <c r="W21" i="1" s="1"/>
  <c r="T22" i="1"/>
  <c r="T23" i="1"/>
  <c r="T24" i="1"/>
  <c r="T25" i="1"/>
  <c r="T26" i="1"/>
  <c r="T27" i="1"/>
  <c r="T28" i="1"/>
  <c r="T29" i="1"/>
  <c r="W29" i="1" s="1"/>
  <c r="T30" i="1"/>
  <c r="T31" i="1"/>
  <c r="T32" i="1"/>
  <c r="T33" i="1"/>
  <c r="T34" i="1"/>
  <c r="T35" i="1"/>
  <c r="T36" i="1"/>
  <c r="T37" i="1"/>
  <c r="W37" i="1" s="1"/>
  <c r="T38" i="1"/>
  <c r="T39" i="1"/>
  <c r="T40" i="1"/>
  <c r="T41" i="1"/>
  <c r="T42" i="1"/>
  <c r="T43" i="1"/>
  <c r="T44" i="1"/>
  <c r="T45" i="1"/>
  <c r="W45" i="1" s="1"/>
  <c r="T46" i="1"/>
  <c r="T47" i="1"/>
  <c r="T48" i="1"/>
  <c r="T49" i="1"/>
  <c r="Y49" i="1" s="1"/>
  <c r="AA49" i="1" s="1"/>
  <c r="T50" i="1"/>
  <c r="T51" i="1"/>
  <c r="T52" i="1"/>
  <c r="T53" i="1"/>
  <c r="W53" i="1" s="1"/>
  <c r="T54" i="1"/>
  <c r="T55" i="1"/>
  <c r="T56" i="1"/>
  <c r="T57" i="1"/>
  <c r="Y57" i="1" s="1"/>
  <c r="AA57" i="1" s="1"/>
  <c r="T58" i="1"/>
  <c r="T59" i="1"/>
  <c r="T60" i="1"/>
  <c r="T61" i="1"/>
  <c r="W61" i="1" s="1"/>
  <c r="T62" i="1"/>
  <c r="T63" i="1"/>
  <c r="T64" i="1"/>
  <c r="T65" i="1"/>
  <c r="Y65" i="1" s="1"/>
  <c r="AA65" i="1" s="1"/>
  <c r="T66" i="1"/>
  <c r="T67" i="1"/>
  <c r="T68" i="1"/>
  <c r="T69" i="1"/>
  <c r="W69" i="1" s="1"/>
  <c r="T70" i="1"/>
  <c r="T72" i="1"/>
  <c r="T73" i="1"/>
  <c r="Y73" i="1" s="1"/>
  <c r="AA73" i="1" s="1"/>
  <c r="T74" i="1"/>
  <c r="Y74" i="1" s="1"/>
  <c r="AA74" i="1" s="1"/>
  <c r="T75" i="1"/>
  <c r="T76" i="1"/>
  <c r="T77" i="1"/>
  <c r="Y77" i="1" s="1"/>
  <c r="AA77" i="1" s="1"/>
  <c r="T78" i="1"/>
  <c r="Y78" i="1" s="1"/>
  <c r="AA78" i="1" s="1"/>
  <c r="T79" i="1"/>
  <c r="T80" i="1"/>
  <c r="Y80" i="1" s="1"/>
  <c r="AA80" i="1" s="1"/>
  <c r="T81" i="1"/>
  <c r="Y81" i="1" s="1"/>
  <c r="AA81" i="1" s="1"/>
  <c r="T82" i="1"/>
  <c r="Y82" i="1" s="1"/>
  <c r="AA82" i="1" s="1"/>
  <c r="T83" i="1"/>
  <c r="T84" i="1"/>
  <c r="T85" i="1"/>
  <c r="W85" i="1" s="1"/>
  <c r="T86" i="1"/>
  <c r="Y86" i="1" s="1"/>
  <c r="AA86" i="1" s="1"/>
  <c r="T87" i="1"/>
  <c r="T88" i="1"/>
  <c r="Y88" i="1" s="1"/>
  <c r="AA88" i="1" s="1"/>
  <c r="T89" i="1"/>
  <c r="Y89" i="1" s="1"/>
  <c r="AA89" i="1" s="1"/>
  <c r="T90" i="1"/>
  <c r="Y90" i="1" s="1"/>
  <c r="AA90" i="1" s="1"/>
  <c r="T91" i="1"/>
  <c r="T92" i="1"/>
  <c r="T93" i="1"/>
  <c r="W93" i="1" s="1"/>
  <c r="T94" i="1"/>
  <c r="Y94" i="1" s="1"/>
  <c r="AA94" i="1" s="1"/>
  <c r="T95" i="1"/>
  <c r="T96" i="1"/>
  <c r="Y96" i="1" s="1"/>
  <c r="AA96" i="1" s="1"/>
  <c r="T97" i="1"/>
  <c r="Y97" i="1" s="1"/>
  <c r="AA97" i="1" s="1"/>
  <c r="T98" i="1"/>
  <c r="Y98" i="1" s="1"/>
  <c r="AA98" i="1" s="1"/>
  <c r="T99" i="1"/>
  <c r="Y99" i="1" s="1"/>
  <c r="AA99" i="1" s="1"/>
  <c r="T100" i="1"/>
  <c r="Y100" i="1" s="1"/>
  <c r="AA100" i="1" s="1"/>
  <c r="T101" i="1"/>
  <c r="W101" i="1" s="1"/>
  <c r="T102" i="1"/>
  <c r="Y102" i="1" s="1"/>
  <c r="AA102" i="1" s="1"/>
  <c r="T103" i="1"/>
  <c r="Y103" i="1" s="1"/>
  <c r="AA103" i="1" s="1"/>
  <c r="T104" i="1"/>
  <c r="Y104" i="1" s="1"/>
  <c r="AA104" i="1" s="1"/>
  <c r="T105" i="1"/>
  <c r="Y105" i="1" s="1"/>
  <c r="AA105" i="1" s="1"/>
  <c r="T106" i="1"/>
  <c r="Y106" i="1" s="1"/>
  <c r="AA106" i="1" s="1"/>
  <c r="T107" i="1"/>
  <c r="Y107" i="1" s="1"/>
  <c r="AA107" i="1" s="1"/>
  <c r="T108" i="1"/>
  <c r="Y108" i="1" s="1"/>
  <c r="AA108" i="1" s="1"/>
  <c r="T109" i="1"/>
  <c r="W109" i="1" s="1"/>
  <c r="T110" i="1"/>
  <c r="Y110" i="1" s="1"/>
  <c r="AA110" i="1" s="1"/>
  <c r="T111" i="1"/>
  <c r="Y111" i="1" s="1"/>
  <c r="AA111" i="1" s="1"/>
  <c r="T112" i="1"/>
  <c r="Y112" i="1" s="1"/>
  <c r="AA112" i="1" s="1"/>
  <c r="T113" i="1"/>
  <c r="Y113" i="1" s="1"/>
  <c r="AA113" i="1" s="1"/>
  <c r="T114" i="1"/>
  <c r="Y114" i="1" s="1"/>
  <c r="AA114" i="1" s="1"/>
  <c r="T115" i="1"/>
  <c r="Y115" i="1" s="1"/>
  <c r="AA115" i="1" s="1"/>
  <c r="T116" i="1"/>
  <c r="Y116" i="1" s="1"/>
  <c r="AA116" i="1" s="1"/>
  <c r="T117" i="1"/>
  <c r="W117" i="1" s="1"/>
  <c r="T118" i="1"/>
  <c r="Y118" i="1" s="1"/>
  <c r="AA118" i="1" s="1"/>
  <c r="T119" i="1"/>
  <c r="Y119" i="1" s="1"/>
  <c r="AA119" i="1" s="1"/>
  <c r="T120" i="1"/>
  <c r="Y120" i="1" s="1"/>
  <c r="AA120" i="1" s="1"/>
  <c r="T121" i="1"/>
  <c r="Y121" i="1" s="1"/>
  <c r="AA121" i="1" s="1"/>
  <c r="T122" i="1"/>
  <c r="Y122" i="1" s="1"/>
  <c r="AA122" i="1" s="1"/>
  <c r="T123" i="1"/>
  <c r="Y123" i="1" s="1"/>
  <c r="AA123" i="1" s="1"/>
  <c r="T124" i="1"/>
  <c r="Y124" i="1" s="1"/>
  <c r="AA124" i="1" s="1"/>
  <c r="T125" i="1"/>
  <c r="W125" i="1" s="1"/>
  <c r="T126" i="1"/>
  <c r="Y126" i="1" s="1"/>
  <c r="AA126" i="1" s="1"/>
  <c r="T127" i="1"/>
  <c r="Y127" i="1" s="1"/>
  <c r="AA127" i="1" s="1"/>
  <c r="T128" i="1"/>
  <c r="Y128" i="1" s="1"/>
  <c r="AA128" i="1" s="1"/>
  <c r="T129" i="1"/>
  <c r="Y129" i="1" s="1"/>
  <c r="AA129" i="1" s="1"/>
  <c r="T130" i="1"/>
  <c r="Y130" i="1" s="1"/>
  <c r="AA130" i="1" s="1"/>
  <c r="T131" i="1"/>
  <c r="Y131" i="1" s="1"/>
  <c r="AA131" i="1" s="1"/>
  <c r="T132" i="1"/>
  <c r="Y132" i="1" s="1"/>
  <c r="AA132" i="1" s="1"/>
  <c r="T133" i="1"/>
  <c r="W133" i="1" s="1"/>
  <c r="T134" i="1"/>
  <c r="Y134" i="1" s="1"/>
  <c r="AA134" i="1" s="1"/>
  <c r="T135" i="1"/>
  <c r="Y135" i="1" s="1"/>
  <c r="AA135" i="1" s="1"/>
  <c r="T136" i="1"/>
  <c r="Y136" i="1" s="1"/>
  <c r="AA136" i="1" s="1"/>
  <c r="T137" i="1"/>
  <c r="Y137" i="1" s="1"/>
  <c r="AA137" i="1" s="1"/>
  <c r="T138" i="1"/>
  <c r="Y138" i="1" s="1"/>
  <c r="AA138" i="1" s="1"/>
  <c r="T139" i="1"/>
  <c r="Y139" i="1" s="1"/>
  <c r="AA139" i="1" s="1"/>
  <c r="T140" i="1"/>
  <c r="Y140" i="1" s="1"/>
  <c r="AA140" i="1" s="1"/>
  <c r="T141" i="1"/>
  <c r="Y141" i="1" s="1"/>
  <c r="AA141" i="1" s="1"/>
  <c r="T142" i="1"/>
  <c r="Y142" i="1" s="1"/>
  <c r="AA142" i="1" s="1"/>
  <c r="T143" i="1"/>
  <c r="Y143" i="1" s="1"/>
  <c r="AA143" i="1" s="1"/>
  <c r="T144" i="1"/>
  <c r="Y144" i="1" s="1"/>
  <c r="AA144" i="1" s="1"/>
  <c r="T145" i="1"/>
  <c r="Y145" i="1" s="1"/>
  <c r="AA145" i="1" s="1"/>
  <c r="T146" i="1"/>
  <c r="Y146" i="1" s="1"/>
  <c r="AA146" i="1" s="1"/>
  <c r="T147" i="1"/>
  <c r="Y147" i="1" s="1"/>
  <c r="AA147" i="1" s="1"/>
  <c r="T148" i="1"/>
  <c r="Y148" i="1" s="1"/>
  <c r="AA148" i="1" s="1"/>
  <c r="T149" i="1"/>
  <c r="W149" i="1" s="1"/>
  <c r="T150" i="1"/>
  <c r="Y150" i="1" s="1"/>
  <c r="AA150" i="1" s="1"/>
  <c r="T151" i="1"/>
  <c r="Y151" i="1" s="1"/>
  <c r="AA151" i="1" s="1"/>
  <c r="T152" i="1"/>
  <c r="Y152" i="1" s="1"/>
  <c r="AA152" i="1" s="1"/>
  <c r="T153" i="1"/>
  <c r="Y153" i="1" s="1"/>
  <c r="AA153" i="1" s="1"/>
  <c r="T154" i="1"/>
  <c r="Y154" i="1" s="1"/>
  <c r="AA154" i="1" s="1"/>
  <c r="T155" i="1"/>
  <c r="Y155" i="1" s="1"/>
  <c r="AA155" i="1" s="1"/>
  <c r="T156" i="1"/>
  <c r="Y156" i="1" s="1"/>
  <c r="AA156" i="1" s="1"/>
  <c r="T157" i="1"/>
  <c r="W157" i="1" s="1"/>
  <c r="T158" i="1"/>
  <c r="Y158" i="1" s="1"/>
  <c r="AA158" i="1" s="1"/>
  <c r="T159" i="1"/>
  <c r="Y159" i="1" s="1"/>
  <c r="AA159" i="1" s="1"/>
  <c r="T160" i="1"/>
  <c r="Y160" i="1" s="1"/>
  <c r="AA160" i="1" s="1"/>
  <c r="T161" i="1"/>
  <c r="Y161" i="1" s="1"/>
  <c r="AA161" i="1" s="1"/>
  <c r="T162" i="1"/>
  <c r="Y162" i="1" s="1"/>
  <c r="AA162" i="1" s="1"/>
  <c r="T163" i="1"/>
  <c r="Y163" i="1" s="1"/>
  <c r="AA163" i="1" s="1"/>
  <c r="T164" i="1"/>
  <c r="Y164" i="1" s="1"/>
  <c r="AA164" i="1" s="1"/>
  <c r="T165" i="1"/>
  <c r="W165" i="1" s="1"/>
  <c r="T166" i="1"/>
  <c r="Y166" i="1" s="1"/>
  <c r="AA166" i="1" s="1"/>
  <c r="T167" i="1"/>
  <c r="Y167" i="1" s="1"/>
  <c r="AA167" i="1" s="1"/>
  <c r="T168" i="1"/>
  <c r="Y168" i="1" s="1"/>
  <c r="AA168" i="1" s="1"/>
  <c r="T169" i="1"/>
  <c r="Y169" i="1" s="1"/>
  <c r="AA169" i="1" s="1"/>
  <c r="T170" i="1"/>
  <c r="Y170" i="1" s="1"/>
  <c r="AA170" i="1" s="1"/>
  <c r="T171" i="1"/>
  <c r="Y171" i="1" s="1"/>
  <c r="AA171" i="1" s="1"/>
  <c r="T172" i="1"/>
  <c r="Y172" i="1" s="1"/>
  <c r="AA172" i="1" s="1"/>
  <c r="T173" i="1"/>
  <c r="W173" i="1" s="1"/>
  <c r="T174" i="1"/>
  <c r="Y174" i="1" s="1"/>
  <c r="AA174" i="1" s="1"/>
  <c r="T175" i="1"/>
  <c r="Y175" i="1" s="1"/>
  <c r="AA175" i="1" s="1"/>
  <c r="T176" i="1"/>
  <c r="Y176" i="1" s="1"/>
  <c r="AA176" i="1" s="1"/>
  <c r="T177" i="1"/>
  <c r="Y177" i="1" s="1"/>
  <c r="AA177" i="1" s="1"/>
  <c r="T178" i="1"/>
  <c r="Y178" i="1" s="1"/>
  <c r="AA178" i="1" s="1"/>
  <c r="T179" i="1"/>
  <c r="Y179" i="1" s="1"/>
  <c r="AA179" i="1" s="1"/>
  <c r="T180" i="1"/>
  <c r="Y180" i="1" s="1"/>
  <c r="AA180" i="1" s="1"/>
  <c r="T181" i="1"/>
  <c r="W181" i="1" s="1"/>
  <c r="T182" i="1"/>
  <c r="Y182" i="1" s="1"/>
  <c r="AA182" i="1" s="1"/>
  <c r="T183" i="1"/>
  <c r="Y183" i="1" s="1"/>
  <c r="AA183" i="1" s="1"/>
  <c r="T184" i="1"/>
  <c r="Y184" i="1" s="1"/>
  <c r="AA184" i="1" s="1"/>
  <c r="T185" i="1"/>
  <c r="Y185" i="1" s="1"/>
  <c r="AA185" i="1" s="1"/>
  <c r="T186" i="1"/>
  <c r="Y186" i="1" s="1"/>
  <c r="AA186" i="1" s="1"/>
  <c r="T187" i="1"/>
  <c r="Y187" i="1" s="1"/>
  <c r="AA187" i="1" s="1"/>
  <c r="T188" i="1"/>
  <c r="Y188" i="1" s="1"/>
  <c r="AA188" i="1" s="1"/>
  <c r="T189" i="1"/>
  <c r="W189" i="1" s="1"/>
  <c r="T190" i="1"/>
  <c r="Y190" i="1" s="1"/>
  <c r="AA190" i="1" s="1"/>
  <c r="T191" i="1"/>
  <c r="Y191" i="1" s="1"/>
  <c r="AA191" i="1" s="1"/>
  <c r="T192" i="1"/>
  <c r="Y192" i="1" s="1"/>
  <c r="AA192" i="1" s="1"/>
  <c r="T193" i="1"/>
  <c r="Y193" i="1" s="1"/>
  <c r="AA193" i="1" s="1"/>
  <c r="T194" i="1"/>
  <c r="Y194" i="1" s="1"/>
  <c r="AA194" i="1" s="1"/>
  <c r="T195" i="1"/>
  <c r="Y195" i="1" s="1"/>
  <c r="AA195" i="1" s="1"/>
  <c r="T196" i="1"/>
  <c r="Y196" i="1" s="1"/>
  <c r="AA196" i="1" s="1"/>
  <c r="T197" i="1"/>
  <c r="W197" i="1" s="1"/>
  <c r="T198" i="1"/>
  <c r="Y198" i="1" s="1"/>
  <c r="AA198" i="1" s="1"/>
  <c r="T199" i="1"/>
  <c r="Y199" i="1" s="1"/>
  <c r="AA199" i="1" s="1"/>
  <c r="T200" i="1"/>
  <c r="Y200" i="1" s="1"/>
  <c r="AA200" i="1" s="1"/>
  <c r="T201" i="1"/>
  <c r="Y201" i="1" s="1"/>
  <c r="AA201" i="1" s="1"/>
  <c r="T3" i="1"/>
  <c r="Y3" i="1" s="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3" i="1"/>
  <c r="U4" i="1"/>
  <c r="U5" i="1"/>
  <c r="U6" i="1"/>
  <c r="U7" i="1"/>
  <c r="U8" i="1"/>
  <c r="U9" i="1"/>
  <c r="U10" i="1"/>
  <c r="U11" i="1"/>
  <c r="U12" i="1"/>
  <c r="U13" i="1"/>
  <c r="U14" i="1"/>
  <c r="U15" i="1"/>
  <c r="U16" i="1"/>
  <c r="U17" i="1"/>
  <c r="U18" i="1"/>
  <c r="U19" i="1"/>
  <c r="U20" i="1"/>
  <c r="U21" i="1"/>
  <c r="U22" i="1"/>
  <c r="U23" i="1"/>
  <c r="U24" i="1"/>
  <c r="U25" i="1"/>
  <c r="U26" i="1"/>
  <c r="AE9" i="1"/>
  <c r="AH9" i="1" s="1"/>
  <c r="Y91" i="1" l="1"/>
  <c r="AA91" i="1" s="1"/>
  <c r="Y83" i="1"/>
  <c r="AA83" i="1" s="1"/>
  <c r="Y75" i="1"/>
  <c r="AA75" i="1" s="1"/>
  <c r="Y67" i="1"/>
  <c r="AA67" i="1" s="1"/>
  <c r="Y95" i="1"/>
  <c r="AA95" i="1" s="1"/>
  <c r="Y87" i="1"/>
  <c r="AA87" i="1" s="1"/>
  <c r="Y79" i="1"/>
  <c r="AA79" i="1" s="1"/>
  <c r="Y71" i="1"/>
  <c r="AA71" i="1" s="1"/>
  <c r="Y63" i="1"/>
  <c r="AA63" i="1" s="1"/>
  <c r="Y55" i="1"/>
  <c r="AA55" i="1" s="1"/>
  <c r="Y47" i="1"/>
  <c r="AA47" i="1" s="1"/>
  <c r="Y39" i="1"/>
  <c r="AA39" i="1" s="1"/>
  <c r="Y31" i="1"/>
  <c r="AA31" i="1" s="1"/>
  <c r="Y92" i="1"/>
  <c r="AA92" i="1" s="1"/>
  <c r="Y84" i="1"/>
  <c r="AA84" i="1" s="1"/>
  <c r="Y76" i="1"/>
  <c r="AA76" i="1" s="1"/>
  <c r="Y68" i="1"/>
  <c r="AA68" i="1" s="1"/>
  <c r="Y60" i="1"/>
  <c r="AA60" i="1" s="1"/>
  <c r="Y52" i="1"/>
  <c r="AA52" i="1" s="1"/>
  <c r="Y44" i="1"/>
  <c r="AA44" i="1" s="1"/>
  <c r="Y36" i="1"/>
  <c r="AA36" i="1" s="1"/>
  <c r="Y28" i="1"/>
  <c r="AA28" i="1" s="1"/>
  <c r="Y20" i="1"/>
  <c r="AA20" i="1" s="1"/>
  <c r="Y12" i="1"/>
  <c r="AA12" i="1" s="1"/>
  <c r="V77" i="1"/>
  <c r="W75" i="1"/>
  <c r="V85" i="1"/>
  <c r="V69" i="1"/>
  <c r="AB3" i="1"/>
  <c r="AK9" i="1" s="1"/>
  <c r="AK3" i="1"/>
  <c r="AE11" i="1"/>
  <c r="AF11" i="1" s="1"/>
  <c r="AA3" i="1"/>
  <c r="AE15" i="1"/>
  <c r="AF15" i="1" s="1"/>
  <c r="V25" i="1"/>
  <c r="V17" i="1"/>
  <c r="V9" i="1"/>
  <c r="V72" i="1"/>
  <c r="V93" i="1"/>
  <c r="W91" i="1"/>
  <c r="V24" i="1"/>
  <c r="V16" i="1"/>
  <c r="V8" i="1"/>
  <c r="V62" i="1"/>
  <c r="V54" i="1"/>
  <c r="V46" i="1"/>
  <c r="V30" i="1"/>
  <c r="V29" i="1"/>
  <c r="Y61" i="1"/>
  <c r="AA61" i="1" s="1"/>
  <c r="V59" i="1"/>
  <c r="V51" i="1"/>
  <c r="V43" i="1"/>
  <c r="V35" i="1"/>
  <c r="V66" i="1"/>
  <c r="V58" i="1"/>
  <c r="V50" i="1"/>
  <c r="V42" i="1"/>
  <c r="V34" i="1"/>
  <c r="V61" i="1"/>
  <c r="V41" i="1"/>
  <c r="V33" i="1"/>
  <c r="V53" i="1"/>
  <c r="V64" i="1"/>
  <c r="V56" i="1"/>
  <c r="V48" i="1"/>
  <c r="V40" i="1"/>
  <c r="V32" i="1"/>
  <c r="V45" i="1"/>
  <c r="V37" i="1"/>
  <c r="W60" i="1"/>
  <c r="W36" i="1"/>
  <c r="Y23" i="1"/>
  <c r="AA23" i="1" s="1"/>
  <c r="Y15" i="1"/>
  <c r="AA15" i="1" s="1"/>
  <c r="Y7" i="1"/>
  <c r="AA7" i="1" s="1"/>
  <c r="V22" i="1"/>
  <c r="V14" i="1"/>
  <c r="V6" i="1"/>
  <c r="V21" i="1"/>
  <c r="V4" i="1"/>
  <c r="V13" i="1"/>
  <c r="V27" i="1"/>
  <c r="V19" i="1"/>
  <c r="V11" i="1"/>
  <c r="V5" i="1"/>
  <c r="V26" i="1"/>
  <c r="V18" i="1"/>
  <c r="V10" i="1"/>
  <c r="W70" i="1"/>
  <c r="Y70" i="1"/>
  <c r="AA70" i="1" s="1"/>
  <c r="W38" i="1"/>
  <c r="Y38" i="1"/>
  <c r="AA38" i="1" s="1"/>
  <c r="V198" i="1"/>
  <c r="V190" i="1"/>
  <c r="V182" i="1"/>
  <c r="V174" i="1"/>
  <c r="V166" i="1"/>
  <c r="V158" i="1"/>
  <c r="V150" i="1"/>
  <c r="V142" i="1"/>
  <c r="V134" i="1"/>
  <c r="V126" i="1"/>
  <c r="V118" i="1"/>
  <c r="V110" i="1"/>
  <c r="V102" i="1"/>
  <c r="V94" i="1"/>
  <c r="V86" i="1"/>
  <c r="V78" i="1"/>
  <c r="V70" i="1"/>
  <c r="V38" i="1"/>
  <c r="W196" i="1"/>
  <c r="W188" i="1"/>
  <c r="W180" i="1"/>
  <c r="W172" i="1"/>
  <c r="W164" i="1"/>
  <c r="W156" i="1"/>
  <c r="W148" i="1"/>
  <c r="W140" i="1"/>
  <c r="W132" i="1"/>
  <c r="W124" i="1"/>
  <c r="W116" i="1"/>
  <c r="W108" i="1"/>
  <c r="W100" i="1"/>
  <c r="W92" i="1"/>
  <c r="W84" i="1"/>
  <c r="W76" i="1"/>
  <c r="W63" i="1"/>
  <c r="W39" i="1"/>
  <c r="W7" i="1"/>
  <c r="Y197" i="1"/>
  <c r="AA197" i="1" s="1"/>
  <c r="Y133" i="1"/>
  <c r="AA133" i="1" s="1"/>
  <c r="Y69" i="1"/>
  <c r="AA69" i="1" s="1"/>
  <c r="Y5" i="1"/>
  <c r="AA5" i="1" s="1"/>
  <c r="W62" i="1"/>
  <c r="Y62" i="1"/>
  <c r="AA62" i="1" s="1"/>
  <c r="W6" i="1"/>
  <c r="Y6" i="1"/>
  <c r="AA6" i="1" s="1"/>
  <c r="V196" i="1"/>
  <c r="V188" i="1"/>
  <c r="V180" i="1"/>
  <c r="V172" i="1"/>
  <c r="V164" i="1"/>
  <c r="V156" i="1"/>
  <c r="V148" i="1"/>
  <c r="V140" i="1"/>
  <c r="V132" i="1"/>
  <c r="V124" i="1"/>
  <c r="V116" i="1"/>
  <c r="V108" i="1"/>
  <c r="V100" i="1"/>
  <c r="V92" i="1"/>
  <c r="V84" i="1"/>
  <c r="V76" i="1"/>
  <c r="V68" i="1"/>
  <c r="V60" i="1"/>
  <c r="V52" i="1"/>
  <c r="V44" i="1"/>
  <c r="V36" i="1"/>
  <c r="V28" i="1"/>
  <c r="V20" i="1"/>
  <c r="V12" i="1"/>
  <c r="W3" i="1"/>
  <c r="W194" i="1"/>
  <c r="W186" i="1"/>
  <c r="W178" i="1"/>
  <c r="W170" i="1"/>
  <c r="W162" i="1"/>
  <c r="W154" i="1"/>
  <c r="W146" i="1"/>
  <c r="W138" i="1"/>
  <c r="W130" i="1"/>
  <c r="W122" i="1"/>
  <c r="W114" i="1"/>
  <c r="W106" i="1"/>
  <c r="W98" i="1"/>
  <c r="W90" i="1"/>
  <c r="W82" i="1"/>
  <c r="W74" i="1"/>
  <c r="W57" i="1"/>
  <c r="W31" i="1"/>
  <c r="Y181" i="1"/>
  <c r="AA181" i="1" s="1"/>
  <c r="Y117" i="1"/>
  <c r="AA117" i="1" s="1"/>
  <c r="Y53" i="1"/>
  <c r="AA53" i="1" s="1"/>
  <c r="W22" i="1"/>
  <c r="Y22" i="1"/>
  <c r="AA22" i="1" s="1"/>
  <c r="W4" i="1"/>
  <c r="Y4" i="1"/>
  <c r="AA4" i="1" s="1"/>
  <c r="V195" i="1"/>
  <c r="V187" i="1"/>
  <c r="V179" i="1"/>
  <c r="V171" i="1"/>
  <c r="V163" i="1"/>
  <c r="V155" i="1"/>
  <c r="V147" i="1"/>
  <c r="V139" i="1"/>
  <c r="V131" i="1"/>
  <c r="V123" i="1"/>
  <c r="V115" i="1"/>
  <c r="V107" i="1"/>
  <c r="V99" i="1"/>
  <c r="V91" i="1"/>
  <c r="V83" i="1"/>
  <c r="V75" i="1"/>
  <c r="V67" i="1"/>
  <c r="W201" i="1"/>
  <c r="W193" i="1"/>
  <c r="W185" i="1"/>
  <c r="W177" i="1"/>
  <c r="W169" i="1"/>
  <c r="W161" i="1"/>
  <c r="W153" i="1"/>
  <c r="W145" i="1"/>
  <c r="W137" i="1"/>
  <c r="W129" i="1"/>
  <c r="W121" i="1"/>
  <c r="W113" i="1"/>
  <c r="W105" i="1"/>
  <c r="W97" i="1"/>
  <c r="W89" i="1"/>
  <c r="W81" i="1"/>
  <c r="W73" i="1"/>
  <c r="W55" i="1"/>
  <c r="W28" i="1"/>
  <c r="Y173" i="1"/>
  <c r="AA173" i="1" s="1"/>
  <c r="Y109" i="1"/>
  <c r="AA109" i="1" s="1"/>
  <c r="Y45" i="1"/>
  <c r="AA45" i="1" s="1"/>
  <c r="W30" i="1"/>
  <c r="Y30" i="1"/>
  <c r="AA30" i="1" s="1"/>
  <c r="W59" i="1"/>
  <c r="Y59" i="1"/>
  <c r="AA59" i="1" s="1"/>
  <c r="W51" i="1"/>
  <c r="Y51" i="1"/>
  <c r="AA51" i="1" s="1"/>
  <c r="W43" i="1"/>
  <c r="Y43" i="1"/>
  <c r="AA43" i="1" s="1"/>
  <c r="W35" i="1"/>
  <c r="Y35" i="1"/>
  <c r="AA35" i="1" s="1"/>
  <c r="W27" i="1"/>
  <c r="Y27" i="1"/>
  <c r="AA27" i="1" s="1"/>
  <c r="W19" i="1"/>
  <c r="Y19" i="1"/>
  <c r="AA19" i="1" s="1"/>
  <c r="W11" i="1"/>
  <c r="Y11" i="1"/>
  <c r="AA11" i="1" s="1"/>
  <c r="V3" i="1"/>
  <c r="V194" i="1"/>
  <c r="V186" i="1"/>
  <c r="V178" i="1"/>
  <c r="V170" i="1"/>
  <c r="V162" i="1"/>
  <c r="V154" i="1"/>
  <c r="V146" i="1"/>
  <c r="V138" i="1"/>
  <c r="V130" i="1"/>
  <c r="V122" i="1"/>
  <c r="V114" i="1"/>
  <c r="V106" i="1"/>
  <c r="V98" i="1"/>
  <c r="V90" i="1"/>
  <c r="V82" i="1"/>
  <c r="V74" i="1"/>
  <c r="W200" i="1"/>
  <c r="W192" i="1"/>
  <c r="W184" i="1"/>
  <c r="W176" i="1"/>
  <c r="W168" i="1"/>
  <c r="W160" i="1"/>
  <c r="W152" i="1"/>
  <c r="W144" i="1"/>
  <c r="W136" i="1"/>
  <c r="W128" i="1"/>
  <c r="W120" i="1"/>
  <c r="W112" i="1"/>
  <c r="W104" i="1"/>
  <c r="W96" i="1"/>
  <c r="W88" i="1"/>
  <c r="W80" i="1"/>
  <c r="W71" i="1"/>
  <c r="W52" i="1"/>
  <c r="W23" i="1"/>
  <c r="Y165" i="1"/>
  <c r="AA165" i="1" s="1"/>
  <c r="Y101" i="1"/>
  <c r="AA101" i="1" s="1"/>
  <c r="Y37" i="1"/>
  <c r="AA37" i="1" s="1"/>
  <c r="W14" i="1"/>
  <c r="Y14" i="1"/>
  <c r="AA14" i="1" s="1"/>
  <c r="W66" i="1"/>
  <c r="Y66" i="1"/>
  <c r="AA66" i="1" s="1"/>
  <c r="W58" i="1"/>
  <c r="Y58" i="1"/>
  <c r="AA58" i="1" s="1"/>
  <c r="W50" i="1"/>
  <c r="Y50" i="1"/>
  <c r="AA50" i="1" s="1"/>
  <c r="W42" i="1"/>
  <c r="Y42" i="1"/>
  <c r="AA42" i="1" s="1"/>
  <c r="W34" i="1"/>
  <c r="Y34" i="1"/>
  <c r="AA34" i="1" s="1"/>
  <c r="W26" i="1"/>
  <c r="Y26" i="1"/>
  <c r="AA26" i="1" s="1"/>
  <c r="W18" i="1"/>
  <c r="Y18" i="1"/>
  <c r="AA18" i="1" s="1"/>
  <c r="W10" i="1"/>
  <c r="Y10" i="1"/>
  <c r="AA10" i="1" s="1"/>
  <c r="V201" i="1"/>
  <c r="V193" i="1"/>
  <c r="V185" i="1"/>
  <c r="V177" i="1"/>
  <c r="V169" i="1"/>
  <c r="V161" i="1"/>
  <c r="V153" i="1"/>
  <c r="V145" i="1"/>
  <c r="V137" i="1"/>
  <c r="V129" i="1"/>
  <c r="V121" i="1"/>
  <c r="V113" i="1"/>
  <c r="V105" i="1"/>
  <c r="V97" i="1"/>
  <c r="V89" i="1"/>
  <c r="V81" i="1"/>
  <c r="V73" i="1"/>
  <c r="V65" i="1"/>
  <c r="V57" i="1"/>
  <c r="V49" i="1"/>
  <c r="W199" i="1"/>
  <c r="W191" i="1"/>
  <c r="W183" i="1"/>
  <c r="W175" i="1"/>
  <c r="W167" i="1"/>
  <c r="W159" i="1"/>
  <c r="W151" i="1"/>
  <c r="W143" i="1"/>
  <c r="W135" i="1"/>
  <c r="W127" i="1"/>
  <c r="W119" i="1"/>
  <c r="W111" i="1"/>
  <c r="W103" i="1"/>
  <c r="W95" i="1"/>
  <c r="W87" i="1"/>
  <c r="W79" i="1"/>
  <c r="W68" i="1"/>
  <c r="W49" i="1"/>
  <c r="W20" i="1"/>
  <c r="Y157" i="1"/>
  <c r="AA157" i="1" s="1"/>
  <c r="Y93" i="1"/>
  <c r="AA93" i="1" s="1"/>
  <c r="Y29" i="1"/>
  <c r="AA29" i="1" s="1"/>
  <c r="W46" i="1"/>
  <c r="Y46" i="1"/>
  <c r="AA46" i="1" s="1"/>
  <c r="W41" i="1"/>
  <c r="Y41" i="1"/>
  <c r="AA41" i="1" s="1"/>
  <c r="W33" i="1"/>
  <c r="Y33" i="1"/>
  <c r="AA33" i="1" s="1"/>
  <c r="W25" i="1"/>
  <c r="Y25" i="1"/>
  <c r="AA25" i="1" s="1"/>
  <c r="W17" i="1"/>
  <c r="Y17" i="1"/>
  <c r="AA17" i="1" s="1"/>
  <c r="W9" i="1"/>
  <c r="Y9" i="1"/>
  <c r="AA9" i="1" s="1"/>
  <c r="V200" i="1"/>
  <c r="V192" i="1"/>
  <c r="V184" i="1"/>
  <c r="V176" i="1"/>
  <c r="V168" i="1"/>
  <c r="V160" i="1"/>
  <c r="V152" i="1"/>
  <c r="V144" i="1"/>
  <c r="V136" i="1"/>
  <c r="V128" i="1"/>
  <c r="V120" i="1"/>
  <c r="V112" i="1"/>
  <c r="V104" i="1"/>
  <c r="V96" i="1"/>
  <c r="V88" i="1"/>
  <c r="V80" i="1"/>
  <c r="W198" i="1"/>
  <c r="W190" i="1"/>
  <c r="W182" i="1"/>
  <c r="W174" i="1"/>
  <c r="W166" i="1"/>
  <c r="W158" i="1"/>
  <c r="W150" i="1"/>
  <c r="W142" i="1"/>
  <c r="W134" i="1"/>
  <c r="W126" i="1"/>
  <c r="W118" i="1"/>
  <c r="W110" i="1"/>
  <c r="W102" i="1"/>
  <c r="W94" i="1"/>
  <c r="W86" i="1"/>
  <c r="W78" i="1"/>
  <c r="W67" i="1"/>
  <c r="W47" i="1"/>
  <c r="W15" i="1"/>
  <c r="Y149" i="1"/>
  <c r="AA149" i="1" s="1"/>
  <c r="Y85" i="1"/>
  <c r="AA85" i="1" s="1"/>
  <c r="Y21" i="1"/>
  <c r="AA21" i="1" s="1"/>
  <c r="AK12" i="1"/>
  <c r="W54" i="1"/>
  <c r="Y54" i="1"/>
  <c r="AA54" i="1" s="1"/>
  <c r="Y72" i="1"/>
  <c r="AA72" i="1" s="1"/>
  <c r="W72" i="1"/>
  <c r="Y64" i="1"/>
  <c r="AA64" i="1" s="1"/>
  <c r="W64" i="1"/>
  <c r="Y56" i="1"/>
  <c r="AA56" i="1" s="1"/>
  <c r="W56" i="1"/>
  <c r="Y48" i="1"/>
  <c r="AA48" i="1" s="1"/>
  <c r="W48" i="1"/>
  <c r="Y40" i="1"/>
  <c r="AA40" i="1" s="1"/>
  <c r="W40" i="1"/>
  <c r="Y32" i="1"/>
  <c r="AA32" i="1" s="1"/>
  <c r="W32" i="1"/>
  <c r="Y24" i="1"/>
  <c r="AA24" i="1" s="1"/>
  <c r="W24" i="1"/>
  <c r="Y16" i="1"/>
  <c r="AA16" i="1" s="1"/>
  <c r="W16" i="1"/>
  <c r="Y8" i="1"/>
  <c r="AA8" i="1" s="1"/>
  <c r="W8" i="1"/>
  <c r="V199" i="1"/>
  <c r="V191" i="1"/>
  <c r="V183" i="1"/>
  <c r="V175" i="1"/>
  <c r="V167" i="1"/>
  <c r="V159" i="1"/>
  <c r="V151" i="1"/>
  <c r="V143" i="1"/>
  <c r="V135" i="1"/>
  <c r="V127" i="1"/>
  <c r="V119" i="1"/>
  <c r="V111" i="1"/>
  <c r="V103" i="1"/>
  <c r="V95" i="1"/>
  <c r="V87" i="1"/>
  <c r="V79" i="1"/>
  <c r="V71" i="1"/>
  <c r="V63" i="1"/>
  <c r="V55" i="1"/>
  <c r="V47" i="1"/>
  <c r="V39" i="1"/>
  <c r="V31" i="1"/>
  <c r="V23" i="1"/>
  <c r="V15" i="1"/>
  <c r="V7" i="1"/>
  <c r="W141" i="1"/>
  <c r="W77" i="1"/>
  <c r="W65" i="1"/>
  <c r="W44" i="1"/>
  <c r="W12" i="1"/>
  <c r="Y13" i="1"/>
  <c r="AA13" i="1" s="1"/>
  <c r="AF5" i="1"/>
  <c r="AF3" i="1"/>
  <c r="AF7" i="1"/>
  <c r="AF4" i="1"/>
  <c r="AF8" i="1"/>
  <c r="AF6" i="1"/>
  <c r="AE14" i="1" l="1"/>
  <c r="AF14" i="1" s="1"/>
  <c r="AE12" i="1"/>
  <c r="AF12" i="1" s="1"/>
  <c r="AK2" i="1"/>
  <c r="AK5" i="1" s="1"/>
  <c r="AK8" i="1"/>
  <c r="AK6" i="1"/>
  <c r="AF9" i="1"/>
  <c r="AL3" i="1"/>
  <c r="AL2" i="1" l="1"/>
  <c r="AK14" i="1" s="1"/>
</calcChain>
</file>

<file path=xl/sharedStrings.xml><?xml version="1.0" encoding="utf-8"?>
<sst xmlns="http://schemas.openxmlformats.org/spreadsheetml/2006/main" count="236" uniqueCount="87">
  <si>
    <t>Lot Size</t>
  </si>
  <si>
    <t># Lots</t>
  </si>
  <si>
    <t>Long_Yes</t>
  </si>
  <si>
    <t>CounterT</t>
  </si>
  <si>
    <t>Trade Entry</t>
  </si>
  <si>
    <t>Initial Stop</t>
  </si>
  <si>
    <t>Entry Date</t>
  </si>
  <si>
    <t>Entry Time</t>
  </si>
  <si>
    <t>Trade Close</t>
  </si>
  <si>
    <t>Close Date</t>
  </si>
  <si>
    <t>Close Time</t>
  </si>
  <si>
    <t>Trade Risk %</t>
  </si>
  <si>
    <t>Net Profit</t>
  </si>
  <si>
    <t>$ Risk</t>
  </si>
  <si>
    <t>R Multiple</t>
  </si>
  <si>
    <t>Days Held</t>
  </si>
  <si>
    <t>M30</t>
  </si>
  <si>
    <t>H1</t>
  </si>
  <si>
    <t>GBPSGD</t>
  </si>
  <si>
    <t>USDCAD</t>
  </si>
  <si>
    <t>EURJPY</t>
  </si>
  <si>
    <t>H4</t>
  </si>
  <si>
    <t>EURUSD</t>
  </si>
  <si>
    <t>ASX</t>
  </si>
  <si>
    <t>D1</t>
  </si>
  <si>
    <t>NZDJPY</t>
  </si>
  <si>
    <t>AUDJPY</t>
  </si>
  <si>
    <t>CADJPY</t>
  </si>
  <si>
    <t>USDSGD</t>
  </si>
  <si>
    <t>NZDUSD</t>
  </si>
  <si>
    <t>EURAUD</t>
  </si>
  <si>
    <t>DJI</t>
  </si>
  <si>
    <t>W1</t>
  </si>
  <si>
    <t>MN</t>
  </si>
  <si>
    <t>Long Trades</t>
  </si>
  <si>
    <t>Short Trades</t>
  </si>
  <si>
    <t>In Trend</t>
  </si>
  <si>
    <t>Counter Trend</t>
  </si>
  <si>
    <t>Instrument</t>
  </si>
  <si>
    <t>WIN</t>
  </si>
  <si>
    <t>LOSS</t>
  </si>
  <si>
    <t>Total Wins</t>
  </si>
  <si>
    <t>Total Losses</t>
  </si>
  <si>
    <t>Total Closed Trades</t>
  </si>
  <si>
    <t>Long</t>
  </si>
  <si>
    <t>TF</t>
  </si>
  <si>
    <t>NIK</t>
  </si>
  <si>
    <t>Trade</t>
  </si>
  <si>
    <t>Short</t>
  </si>
  <si>
    <t>In-Trend</t>
  </si>
  <si>
    <t>Counter-Trend</t>
  </si>
  <si>
    <t>Win $</t>
  </si>
  <si>
    <t>Loss $</t>
  </si>
  <si>
    <t>Average Win $</t>
  </si>
  <si>
    <t>Average Loss $</t>
  </si>
  <si>
    <t>Max Win $</t>
  </si>
  <si>
    <t>Max Loss $</t>
  </si>
  <si>
    <t>Total Risk $</t>
  </si>
  <si>
    <t>Average Risk $ = R</t>
  </si>
  <si>
    <t>Expectancy (R Multiple)</t>
  </si>
  <si>
    <t>Monthly Profit/Loss</t>
  </si>
  <si>
    <t>Monthly Profit/Loss (R Mult)</t>
  </si>
  <si>
    <t>Average Hold (Days)</t>
  </si>
  <si>
    <t>Notes: Profit Results from Discretionary Systems include spread but exclude SWAP and slippage</t>
  </si>
  <si>
    <t>Commentary</t>
  </si>
  <si>
    <t>AUDCAD</t>
  </si>
  <si>
    <t>DAX</t>
  </si>
  <si>
    <t>EURCAD</t>
  </si>
  <si>
    <t>NZDCAD</t>
  </si>
  <si>
    <t>USDJPY</t>
  </si>
  <si>
    <t>XAUUSD</t>
  </si>
  <si>
    <t>Total Of Profit</t>
  </si>
  <si>
    <t>AUDUSD</t>
  </si>
  <si>
    <t>GBPUSD</t>
  </si>
  <si>
    <t>USDCHF</t>
  </si>
  <si>
    <t>FTSE</t>
  </si>
  <si>
    <t>XAGUSD</t>
  </si>
  <si>
    <t>Total</t>
  </si>
  <si>
    <t>Rank</t>
  </si>
  <si>
    <t>Top 5 Performers for the month</t>
  </si>
  <si>
    <t>Worst 5 Performers for the month</t>
  </si>
  <si>
    <t>Current Open Positions</t>
  </si>
  <si>
    <t>Monthly Summary Snapshot - Breakout Strategies - DTT, EDTT, EDTT1</t>
  </si>
  <si>
    <t>What's Trending at the Moment in this Universe with this Technique?</t>
  </si>
  <si>
    <t>Top Closed Trade for the Month</t>
  </si>
  <si>
    <t>Monthly Trade Details  - Breakout Strategies - DTT, EDTT, EDTT1 - Closed Trades for the Month Only</t>
  </si>
  <si>
    <t xml:space="preserve">May is proving to be a difficult month on the trend front. There is not sufficient unrealised profit in the portfolio to maintain an aggressive stance. Drawdowns are starting to accumulate and to prevent over trading, risk management tactics are now being deployed such as deliberately reducing trade frequency by making price have to stretch further prior to an entry through more distal pending order placement. Such measures still allow you to participate in directional price movement when it occurs, however it reduces the propensity to trade when the market is clearly in a mean reversion regime. As mentioned last week,  in my opinion, it is these periods that define your ultimate trading success with discretionary methods as capital protection is probably the only element of trading that we can directly control.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</si>
</sst>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7" formatCode="&quot;$&quot;#,##0.00;\-&quot;$&quot;#,##0.00"/>
    <numFmt numFmtId="44" formatCode="_-&quot;$&quot;* #,##0.00_-;\-&quot;$&quot;* #,##0.00_-;_-&quot;$&quot;* &quot;-&quot;??_-;_-@_-"/>
    <numFmt numFmtId="43" formatCode="_-* #,##0.00_-;\-* #,##0.00_-;_-* &quot;-&quot;??_-;_-@_-"/>
    <numFmt numFmtId="164" formatCode="dd\-mmm\-yy"/>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Arial"/>
    </font>
    <font>
      <b/>
      <sz val="9"/>
      <color indexed="8"/>
      <name val="Calibri"/>
      <family val="2"/>
    </font>
    <font>
      <sz val="9"/>
      <color indexed="8"/>
      <name val="Calibri"/>
      <family val="2"/>
    </font>
    <font>
      <sz val="10"/>
      <color indexed="8"/>
      <name val="Arial"/>
      <family val="2"/>
    </font>
    <font>
      <sz val="9"/>
      <color theme="1"/>
      <name val="Calibri"/>
      <family val="2"/>
      <scheme val="minor"/>
    </font>
    <font>
      <b/>
      <sz val="9"/>
      <color theme="1"/>
      <name val="Calibri"/>
      <family val="2"/>
      <scheme val="minor"/>
    </font>
    <font>
      <sz val="9"/>
      <color indexed="8"/>
      <name val="Calibri"/>
    </font>
    <font>
      <sz val="9"/>
      <color indexed="8"/>
      <name val="Calibri"/>
      <charset val="186"/>
    </font>
    <font>
      <sz val="10"/>
      <color theme="1"/>
      <name val="Calibri"/>
      <family val="2"/>
      <scheme val="minor"/>
    </font>
  </fonts>
  <fills count="5">
    <fill>
      <patternFill patternType="none"/>
    </fill>
    <fill>
      <patternFill patternType="gray125"/>
    </fill>
    <fill>
      <patternFill patternType="solid">
        <fgColor indexed="22"/>
        <bgColor indexed="0"/>
      </patternFill>
    </fill>
    <fill>
      <patternFill patternType="solid">
        <fgColor rgb="FFFFFF00"/>
        <bgColor indexed="64"/>
      </patternFill>
    </fill>
    <fill>
      <patternFill patternType="solid">
        <fgColor rgb="FFFF0000"/>
        <bgColor indexed="64"/>
      </patternFill>
    </fill>
  </fills>
  <borders count="14">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8"/>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bottom style="thin">
        <color indexed="8"/>
      </bottom>
      <diagonal/>
    </border>
    <border>
      <left style="thin">
        <color indexed="64"/>
      </left>
      <right style="thin">
        <color indexed="64"/>
      </right>
      <top style="thin">
        <color indexed="64"/>
      </top>
      <bottom style="thin">
        <color indexed="64"/>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6" fillId="0" borderId="0"/>
    <xf numFmtId="0" fontId="3" fillId="0" borderId="0"/>
    <xf numFmtId="0" fontId="6" fillId="0" borderId="0"/>
    <xf numFmtId="0" fontId="6" fillId="0" borderId="0"/>
  </cellStyleXfs>
  <cellXfs count="73">
    <xf numFmtId="0" fontId="0" fillId="0" borderId="0" xfId="0"/>
    <xf numFmtId="0" fontId="2" fillId="0" borderId="0" xfId="0" applyFont="1"/>
    <xf numFmtId="0" fontId="5" fillId="0" borderId="0" xfId="4" applyFont="1" applyFill="1" applyBorder="1" applyAlignment="1">
      <alignment wrapText="1"/>
    </xf>
    <xf numFmtId="0" fontId="5" fillId="2" borderId="3" xfId="4" applyFont="1" applyFill="1" applyBorder="1" applyAlignment="1">
      <alignment horizontal="center"/>
    </xf>
    <xf numFmtId="0" fontId="5" fillId="2" borderId="3" xfId="5" applyFont="1" applyFill="1" applyBorder="1" applyAlignment="1">
      <alignment horizontal="center"/>
    </xf>
    <xf numFmtId="0" fontId="2" fillId="0" borderId="4" xfId="0" applyFont="1" applyBorder="1"/>
    <xf numFmtId="9" fontId="2" fillId="0" borderId="4" xfId="0" applyNumberFormat="1" applyFont="1" applyBorder="1"/>
    <xf numFmtId="0" fontId="0" fillId="0" borderId="4" xfId="0" applyBorder="1"/>
    <xf numFmtId="0" fontId="5" fillId="0" borderId="4" xfId="4" applyFont="1" applyFill="1" applyBorder="1" applyAlignment="1">
      <alignment wrapText="1"/>
    </xf>
    <xf numFmtId="9" fontId="0" fillId="0" borderId="5" xfId="3" applyFont="1" applyBorder="1"/>
    <xf numFmtId="0" fontId="0" fillId="0" borderId="0" xfId="0" applyBorder="1"/>
    <xf numFmtId="9" fontId="0" fillId="0" borderId="0" xfId="3" applyFont="1" applyBorder="1"/>
    <xf numFmtId="9" fontId="0" fillId="0" borderId="6" xfId="3" applyFont="1" applyBorder="1"/>
    <xf numFmtId="0" fontId="0" fillId="0" borderId="6" xfId="0" applyBorder="1"/>
    <xf numFmtId="44" fontId="0" fillId="0" borderId="0" xfId="2" applyFont="1" applyBorder="1"/>
    <xf numFmtId="0" fontId="7" fillId="0" borderId="6" xfId="0" applyFont="1" applyBorder="1"/>
    <xf numFmtId="0" fontId="0" fillId="0" borderId="7" xfId="0" applyBorder="1"/>
    <xf numFmtId="0" fontId="5" fillId="0" borderId="7" xfId="4" applyFont="1" applyFill="1" applyBorder="1" applyAlignment="1">
      <alignment wrapText="1"/>
    </xf>
    <xf numFmtId="2" fontId="0" fillId="0" borderId="0" xfId="0" applyNumberFormat="1" applyBorder="1"/>
    <xf numFmtId="0" fontId="0" fillId="0" borderId="9" xfId="0" applyBorder="1"/>
    <xf numFmtId="0" fontId="5" fillId="0" borderId="9" xfId="4" applyFont="1" applyFill="1" applyBorder="1" applyAlignment="1">
      <alignment wrapText="1"/>
    </xf>
    <xf numFmtId="2" fontId="0" fillId="0" borderId="9" xfId="0" applyNumberFormat="1" applyBorder="1"/>
    <xf numFmtId="0" fontId="0" fillId="0" borderId="10" xfId="0" applyBorder="1"/>
    <xf numFmtId="0" fontId="5" fillId="0" borderId="8" xfId="4" applyFont="1" applyFill="1" applyBorder="1" applyAlignment="1">
      <alignment wrapText="1"/>
    </xf>
    <xf numFmtId="43" fontId="0" fillId="0" borderId="0" xfId="1" applyFont="1" applyBorder="1"/>
    <xf numFmtId="43" fontId="0" fillId="0" borderId="9" xfId="1" applyFont="1" applyBorder="1"/>
    <xf numFmtId="43" fontId="0" fillId="0" borderId="0" xfId="1" applyFont="1" applyBorder="1" applyAlignment="1">
      <alignment horizontal="right"/>
    </xf>
    <xf numFmtId="0" fontId="4" fillId="0" borderId="11" xfId="4" applyFont="1" applyFill="1" applyBorder="1" applyAlignment="1">
      <alignment wrapText="1"/>
    </xf>
    <xf numFmtId="0" fontId="4" fillId="0" borderId="4" xfId="4" applyFont="1" applyFill="1" applyBorder="1" applyAlignment="1">
      <alignment wrapText="1"/>
    </xf>
    <xf numFmtId="0" fontId="5" fillId="0" borderId="7" xfId="4" applyFont="1" applyFill="1" applyBorder="1" applyAlignment="1">
      <alignment horizontal="left" wrapText="1" indent="1"/>
    </xf>
    <xf numFmtId="43" fontId="2" fillId="0" borderId="0" xfId="1" applyFont="1" applyBorder="1"/>
    <xf numFmtId="0" fontId="8" fillId="0" borderId="0" xfId="0" applyFont="1"/>
    <xf numFmtId="2" fontId="0" fillId="0" borderId="0" xfId="0" applyNumberFormat="1"/>
    <xf numFmtId="0" fontId="8" fillId="0" borderId="13" xfId="0" applyFont="1" applyBorder="1"/>
    <xf numFmtId="7" fontId="8" fillId="0" borderId="13" xfId="0" applyNumberFormat="1" applyFont="1" applyBorder="1"/>
    <xf numFmtId="0" fontId="0" fillId="0" borderId="13" xfId="0" applyBorder="1"/>
    <xf numFmtId="0" fontId="0" fillId="0" borderId="0" xfId="0" applyAlignment="1">
      <alignment vertical="top" wrapText="1"/>
    </xf>
    <xf numFmtId="0" fontId="0" fillId="3" borderId="0" xfId="0" applyFill="1"/>
    <xf numFmtId="2" fontId="0" fillId="3" borderId="0" xfId="0" applyNumberFormat="1" applyFill="1"/>
    <xf numFmtId="0" fontId="0" fillId="4" borderId="0" xfId="0" applyFill="1"/>
    <xf numFmtId="2" fontId="0" fillId="4" borderId="0" xfId="0" applyNumberFormat="1" applyFill="1"/>
    <xf numFmtId="0" fontId="10" fillId="2" borderId="1" xfId="6" applyFont="1" applyFill="1" applyBorder="1" applyAlignment="1">
      <alignment horizontal="center"/>
    </xf>
    <xf numFmtId="0" fontId="9" fillId="0" borderId="2" xfId="6" applyFont="1" applyFill="1" applyBorder="1" applyAlignment="1">
      <alignment wrapText="1"/>
    </xf>
    <xf numFmtId="0" fontId="9" fillId="0" borderId="2" xfId="6" applyFont="1" applyFill="1" applyBorder="1" applyAlignment="1">
      <alignment horizontal="right" wrapText="1"/>
    </xf>
    <xf numFmtId="164" fontId="9" fillId="0" borderId="2" xfId="6" applyNumberFormat="1" applyFont="1" applyFill="1" applyBorder="1" applyAlignment="1">
      <alignment horizontal="right" wrapText="1"/>
    </xf>
    <xf numFmtId="20" fontId="9" fillId="0" borderId="2" xfId="6" applyNumberFormat="1" applyFont="1" applyFill="1" applyBorder="1" applyAlignment="1">
      <alignment horizontal="right" wrapText="1"/>
    </xf>
    <xf numFmtId="10" fontId="9" fillId="0" borderId="2" xfId="6" applyNumberFormat="1" applyFont="1" applyFill="1" applyBorder="1" applyAlignment="1">
      <alignment horizontal="right" wrapText="1"/>
    </xf>
    <xf numFmtId="0" fontId="0" fillId="0" borderId="0" xfId="0" applyFill="1"/>
    <xf numFmtId="2" fontId="0" fillId="0" borderId="0" xfId="0" applyNumberFormat="1" applyFill="1"/>
    <xf numFmtId="0" fontId="9" fillId="3" borderId="2" xfId="6" applyFont="1" applyFill="1" applyBorder="1" applyAlignment="1">
      <alignment wrapText="1"/>
    </xf>
    <xf numFmtId="0" fontId="9" fillId="3" borderId="2" xfId="6" applyFont="1" applyFill="1" applyBorder="1" applyAlignment="1">
      <alignment horizontal="right" wrapText="1"/>
    </xf>
    <xf numFmtId="164" fontId="9" fillId="3" borderId="2" xfId="6" applyNumberFormat="1" applyFont="1" applyFill="1" applyBorder="1" applyAlignment="1">
      <alignment horizontal="right" wrapText="1"/>
    </xf>
    <xf numFmtId="20" fontId="9" fillId="3" borderId="2" xfId="6" applyNumberFormat="1" applyFont="1" applyFill="1" applyBorder="1" applyAlignment="1">
      <alignment horizontal="right" wrapText="1"/>
    </xf>
    <xf numFmtId="10" fontId="9" fillId="3" borderId="2" xfId="6" applyNumberFormat="1" applyFont="1" applyFill="1" applyBorder="1" applyAlignment="1">
      <alignment horizontal="right" wrapText="1"/>
    </xf>
    <xf numFmtId="0" fontId="9" fillId="4" borderId="2" xfId="6" applyFont="1" applyFill="1" applyBorder="1" applyAlignment="1">
      <alignment wrapText="1"/>
    </xf>
    <xf numFmtId="0" fontId="9" fillId="4" borderId="2" xfId="6" applyFont="1" applyFill="1" applyBorder="1" applyAlignment="1">
      <alignment horizontal="right" wrapText="1"/>
    </xf>
    <xf numFmtId="164" fontId="9" fillId="4" borderId="2" xfId="6" applyNumberFormat="1" applyFont="1" applyFill="1" applyBorder="1" applyAlignment="1">
      <alignment horizontal="right" wrapText="1"/>
    </xf>
    <xf numFmtId="20" fontId="9" fillId="4" borderId="2" xfId="6" applyNumberFormat="1" applyFont="1" applyFill="1" applyBorder="1" applyAlignment="1">
      <alignment horizontal="right" wrapText="1"/>
    </xf>
    <xf numFmtId="10" fontId="9" fillId="4" borderId="2" xfId="6" applyNumberFormat="1" applyFont="1" applyFill="1" applyBorder="1" applyAlignment="1">
      <alignment horizontal="right" wrapText="1"/>
    </xf>
    <xf numFmtId="164" fontId="5" fillId="0" borderId="13" xfId="7" applyNumberFormat="1" applyFont="1" applyFill="1" applyBorder="1" applyAlignment="1">
      <alignment horizontal="right" wrapText="1"/>
    </xf>
    <xf numFmtId="7" fontId="5" fillId="0" borderId="13" xfId="7" applyNumberFormat="1" applyFont="1" applyFill="1" applyBorder="1" applyAlignment="1">
      <alignment horizontal="right" wrapText="1"/>
    </xf>
    <xf numFmtId="0" fontId="6" fillId="0" borderId="13" xfId="7" applyBorder="1"/>
    <xf numFmtId="0" fontId="0" fillId="0" borderId="0" xfId="0" applyFont="1" applyAlignment="1">
      <alignment vertical="top" wrapText="1"/>
    </xf>
    <xf numFmtId="0" fontId="2" fillId="3" borderId="11" xfId="0" applyFont="1" applyFill="1" applyBorder="1" applyAlignment="1">
      <alignment horizontal="center"/>
    </xf>
    <xf numFmtId="0" fontId="2" fillId="3" borderId="4" xfId="0" applyFont="1" applyFill="1" applyBorder="1" applyAlignment="1">
      <alignment horizontal="center"/>
    </xf>
    <xf numFmtId="0" fontId="2" fillId="3" borderId="5" xfId="0" applyFont="1" applyFill="1" applyBorder="1" applyAlignment="1">
      <alignment horizontal="center"/>
    </xf>
    <xf numFmtId="0" fontId="2" fillId="3" borderId="12" xfId="0" applyFont="1" applyFill="1" applyBorder="1" applyAlignment="1">
      <alignment horizontal="center"/>
    </xf>
    <xf numFmtId="0" fontId="2" fillId="0" borderId="0" xfId="0" applyFont="1" applyAlignment="1">
      <alignment horizontal="left" vertical="top" wrapText="1"/>
    </xf>
    <xf numFmtId="0" fontId="11" fillId="0" borderId="0" xfId="0" applyFont="1" applyAlignment="1">
      <alignment horizontal="left" vertical="top" wrapText="1"/>
    </xf>
    <xf numFmtId="0" fontId="5" fillId="2" borderId="13" xfId="8" applyFont="1" applyFill="1" applyBorder="1" applyAlignment="1">
      <alignment horizontal="center"/>
    </xf>
    <xf numFmtId="164" fontId="5" fillId="0" borderId="13" xfId="8" applyNumberFormat="1" applyFont="1" applyFill="1" applyBorder="1" applyAlignment="1">
      <alignment horizontal="right" wrapText="1"/>
    </xf>
    <xf numFmtId="7" fontId="5" fillId="0" borderId="13" xfId="8" applyNumberFormat="1" applyFont="1" applyFill="1" applyBorder="1" applyAlignment="1">
      <alignment horizontal="right" wrapText="1"/>
    </xf>
    <xf numFmtId="0" fontId="6" fillId="0" borderId="13" xfId="8" applyBorder="1"/>
  </cellXfs>
  <cellStyles count="9">
    <cellStyle name="Comma" xfId="1" builtinId="3"/>
    <cellStyle name="Currency" xfId="2" builtinId="4"/>
    <cellStyle name="Normal" xfId="0" builtinId="0"/>
    <cellStyle name="Normal_Sheet1" xfId="4"/>
    <cellStyle name="Normal_Sheet1_1" xfId="5"/>
    <cellStyle name="Normal_Trade Performance" xfId="6"/>
    <cellStyle name="Normal_Trade Performance_1" xfId="8"/>
    <cellStyle name="Normal_Trade Performance_2" xfId="7"/>
    <cellStyle name="Percent" xfId="3" builtinId="5"/>
  </cellStyles>
  <dxfs count="2">
    <dxf>
      <font>
        <color rgb="FF9C65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29</xdr:col>
      <xdr:colOff>11906</xdr:colOff>
      <xdr:row>41</xdr:row>
      <xdr:rowOff>190499</xdr:rowOff>
    </xdr:from>
    <xdr:to>
      <xdr:col>41</xdr:col>
      <xdr:colOff>523874</xdr:colOff>
      <xdr:row>66</xdr:row>
      <xdr:rowOff>130029</xdr:rowOff>
    </xdr:to>
    <xdr:pic>
      <xdr:nvPicPr>
        <xdr:cNvPr id="3" name="Picture 2"/>
        <xdr:cNvPicPr>
          <a:picLocks noChangeAspect="1"/>
        </xdr:cNvPicPr>
      </xdr:nvPicPr>
      <xdr:blipFill>
        <a:blip xmlns:r="http://schemas.openxmlformats.org/officeDocument/2006/relationships" r:embed="rId1"/>
        <a:stretch>
          <a:fillRect/>
        </a:stretch>
      </xdr:blipFill>
      <xdr:spPr>
        <a:xfrm>
          <a:off x="17668875" y="8036718"/>
          <a:ext cx="8929687" cy="4702030"/>
        </a:xfrm>
        <a:prstGeom prst="rect">
          <a:avLst/>
        </a:prstGeom>
      </xdr:spPr>
    </xdr:pic>
    <xdr:clientData/>
  </xdr:twoCellAnchor>
  <xdr:twoCellAnchor editAs="oneCell">
    <xdr:from>
      <xdr:col>29</xdr:col>
      <xdr:colOff>0</xdr:colOff>
      <xdr:row>68</xdr:row>
      <xdr:rowOff>0</xdr:rowOff>
    </xdr:from>
    <xdr:to>
      <xdr:col>41</xdr:col>
      <xdr:colOff>475138</xdr:colOff>
      <xdr:row>91</xdr:row>
      <xdr:rowOff>132786</xdr:rowOff>
    </xdr:to>
    <xdr:pic>
      <xdr:nvPicPr>
        <xdr:cNvPr id="2" name="Picture 1"/>
        <xdr:cNvPicPr>
          <a:picLocks noChangeAspect="1"/>
        </xdr:cNvPicPr>
      </xdr:nvPicPr>
      <xdr:blipFill>
        <a:blip xmlns:r="http://schemas.openxmlformats.org/officeDocument/2006/relationships" r:embed="rId2"/>
        <a:stretch>
          <a:fillRect/>
        </a:stretch>
      </xdr:blipFill>
      <xdr:spPr>
        <a:xfrm>
          <a:off x="17687925" y="12982575"/>
          <a:ext cx="8895238" cy="4514286"/>
        </a:xfrm>
        <a:prstGeom prst="rect">
          <a:avLst/>
        </a:prstGeom>
      </xdr:spPr>
    </xdr:pic>
    <xdr:clientData/>
  </xdr:twoCellAnchor>
  <xdr:twoCellAnchor editAs="oneCell">
    <xdr:from>
      <xdr:col>29</xdr:col>
      <xdr:colOff>0</xdr:colOff>
      <xdr:row>102</xdr:row>
      <xdr:rowOff>0</xdr:rowOff>
    </xdr:from>
    <xdr:to>
      <xdr:col>43</xdr:col>
      <xdr:colOff>205317</xdr:colOff>
      <xdr:row>124</xdr:row>
      <xdr:rowOff>134049</xdr:rowOff>
    </xdr:to>
    <xdr:pic>
      <xdr:nvPicPr>
        <xdr:cNvPr id="4" name="Pictur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7716500" y="19462750"/>
          <a:ext cx="10058400" cy="4325049"/>
        </a:xfrm>
        <a:prstGeom prst="rect">
          <a:avLst/>
        </a:prstGeom>
      </xdr:spPr>
    </xdr:pic>
    <xdr:clientData/>
  </xdr:twoCellAnchor>
  <xdr:twoCellAnchor editAs="oneCell">
    <xdr:from>
      <xdr:col>29</xdr:col>
      <xdr:colOff>0</xdr:colOff>
      <xdr:row>126</xdr:row>
      <xdr:rowOff>0</xdr:rowOff>
    </xdr:from>
    <xdr:to>
      <xdr:col>43</xdr:col>
      <xdr:colOff>205317</xdr:colOff>
      <xdr:row>148</xdr:row>
      <xdr:rowOff>86141</xdr:rowOff>
    </xdr:to>
    <xdr:pic>
      <xdr:nvPicPr>
        <xdr:cNvPr id="5" name="Picture 4"/>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7716500" y="24034750"/>
          <a:ext cx="10058400" cy="427714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250"/>
  <sheetViews>
    <sheetView tabSelected="1" topLeftCell="Z1" zoomScale="90" zoomScaleNormal="90" workbookViewId="0">
      <pane ySplit="2" topLeftCell="A3" activePane="bottomLeft" state="frozen"/>
      <selection pane="bottomLeft" activeCell="AV117" sqref="AV117"/>
    </sheetView>
  </sheetViews>
  <sheetFormatPr defaultRowHeight="15" x14ac:dyDescent="0.25"/>
  <cols>
    <col min="1" max="1" width="9.7109375" bestFit="1" customWidth="1"/>
    <col min="2" max="2" width="6.85546875" bestFit="1" customWidth="1"/>
    <col min="3" max="3" width="9.42578125" bestFit="1" customWidth="1"/>
    <col min="4" max="4" width="8" customWidth="1"/>
    <col min="5" max="5" width="11.85546875" bestFit="1" customWidth="1"/>
    <col min="6" max="6" width="7.85546875" bestFit="1" customWidth="1"/>
    <col min="7" max="7" width="9.5703125" bestFit="1" customWidth="1"/>
    <col min="8" max="8" width="9.7109375" bestFit="1" customWidth="1"/>
    <col min="9" max="9" width="11.42578125" customWidth="1"/>
    <col min="10" max="10" width="9" bestFit="1" customWidth="1"/>
    <col min="11" max="11" width="10.140625" bestFit="1" customWidth="1"/>
    <col min="12" max="12" width="13" customWidth="1"/>
    <col min="13" max="13" width="9.5703125" bestFit="1" customWidth="1"/>
    <col min="14" max="14" width="10.85546875" bestFit="1" customWidth="1"/>
    <col min="15" max="15" width="8.28515625" bestFit="1" customWidth="1"/>
    <col min="16" max="16" width="6.28515625" bestFit="1" customWidth="1"/>
    <col min="24" max="24" width="11.42578125" bestFit="1" customWidth="1"/>
    <col min="26" max="26" width="4.28515625" bestFit="1" customWidth="1"/>
    <col min="27" max="27" width="8" bestFit="1" customWidth="1"/>
    <col min="28" max="28" width="7.7109375" bestFit="1" customWidth="1"/>
    <col min="30" max="30" width="19.140625" customWidth="1"/>
    <col min="31" max="31" width="5.42578125" customWidth="1"/>
    <col min="32" max="32" width="7.28515625" customWidth="1"/>
    <col min="33" max="33" width="1.28515625" hidden="1" customWidth="1"/>
    <col min="34" max="34" width="15.85546875" bestFit="1" customWidth="1"/>
    <col min="35" max="35" width="3.28515625" customWidth="1"/>
    <col min="36" max="36" width="23.7109375" customWidth="1"/>
    <col min="37" max="37" width="11.28515625" bestFit="1" customWidth="1"/>
    <col min="38" max="38" width="8.7109375" bestFit="1" customWidth="1"/>
    <col min="40" max="40" width="10.140625" bestFit="1" customWidth="1"/>
    <col min="41" max="41" width="12.28515625" bestFit="1" customWidth="1"/>
    <col min="42" max="42" width="10.5703125" bestFit="1" customWidth="1"/>
    <col min="43" max="43" width="10.7109375" bestFit="1" customWidth="1"/>
    <col min="44" max="44" width="9.28515625" bestFit="1" customWidth="1"/>
    <col min="45" max="45" width="11.42578125" bestFit="1" customWidth="1"/>
    <col min="46" max="46" width="12.42578125" bestFit="1" customWidth="1"/>
    <col min="47" max="47" width="9.42578125" bestFit="1" customWidth="1"/>
    <col min="48" max="48" width="10.7109375" bestFit="1" customWidth="1"/>
    <col min="49" max="50" width="10.85546875" bestFit="1" customWidth="1"/>
    <col min="51" max="51" width="12.42578125" bestFit="1" customWidth="1"/>
    <col min="52" max="52" width="10.5703125" bestFit="1" customWidth="1"/>
    <col min="53" max="53" width="11.7109375" bestFit="1" customWidth="1"/>
    <col min="54" max="54" width="11.42578125" bestFit="1" customWidth="1"/>
    <col min="55" max="55" width="9.5703125" bestFit="1" customWidth="1"/>
    <col min="56" max="56" width="10.85546875" bestFit="1" customWidth="1"/>
    <col min="57" max="57" width="10.5703125" bestFit="1" customWidth="1"/>
    <col min="58" max="58" width="9.85546875" bestFit="1" customWidth="1"/>
    <col min="59" max="59" width="12.140625" bestFit="1" customWidth="1"/>
    <col min="61" max="61" width="10.5703125" bestFit="1" customWidth="1"/>
    <col min="62" max="62" width="9.42578125" bestFit="1" customWidth="1"/>
    <col min="63" max="63" width="10.5703125" bestFit="1" customWidth="1"/>
    <col min="64" max="64" width="10.85546875" bestFit="1" customWidth="1"/>
    <col min="65" max="65" width="11.42578125" bestFit="1" customWidth="1"/>
  </cols>
  <sheetData>
    <row r="1" spans="1:65" ht="15.75" thickBot="1" x14ac:dyDescent="0.3">
      <c r="A1" s="66" t="s">
        <v>85</v>
      </c>
      <c r="B1" s="66"/>
      <c r="C1" s="66"/>
      <c r="D1" s="66"/>
      <c r="E1" s="66"/>
      <c r="F1" s="66"/>
      <c r="G1" s="66"/>
      <c r="H1" s="66"/>
      <c r="I1" s="66"/>
      <c r="J1" s="66"/>
      <c r="K1" s="66"/>
      <c r="L1" s="66"/>
      <c r="M1" s="66"/>
      <c r="N1" s="66"/>
      <c r="O1" s="66"/>
      <c r="P1" s="66"/>
      <c r="Q1" s="66"/>
      <c r="R1" s="66"/>
      <c r="AD1" s="63" t="s">
        <v>82</v>
      </c>
      <c r="AE1" s="64"/>
      <c r="AF1" s="64"/>
      <c r="AG1" s="64"/>
      <c r="AH1" s="64"/>
      <c r="AI1" s="64"/>
      <c r="AJ1" s="64"/>
      <c r="AK1" s="64"/>
      <c r="AL1" s="65"/>
    </row>
    <row r="2" spans="1:65" ht="15" customHeight="1" x14ac:dyDescent="0.25">
      <c r="A2" s="41" t="s">
        <v>38</v>
      </c>
      <c r="B2" s="41" t="s">
        <v>0</v>
      </c>
      <c r="C2" s="41" t="s">
        <v>1</v>
      </c>
      <c r="D2" s="41" t="s">
        <v>45</v>
      </c>
      <c r="E2" s="41" t="s">
        <v>2</v>
      </c>
      <c r="F2" s="41" t="s">
        <v>3</v>
      </c>
      <c r="G2" s="41" t="s">
        <v>4</v>
      </c>
      <c r="H2" s="41" t="s">
        <v>5</v>
      </c>
      <c r="I2" s="41" t="s">
        <v>6</v>
      </c>
      <c r="J2" s="41" t="s">
        <v>7</v>
      </c>
      <c r="K2" s="41" t="s">
        <v>8</v>
      </c>
      <c r="L2" s="41" t="s">
        <v>9</v>
      </c>
      <c r="M2" s="41" t="s">
        <v>10</v>
      </c>
      <c r="N2" s="41" t="s">
        <v>11</v>
      </c>
      <c r="O2" s="41" t="s">
        <v>12</v>
      </c>
      <c r="P2" s="41" t="s">
        <v>13</v>
      </c>
      <c r="Q2" s="41" t="s">
        <v>14</v>
      </c>
      <c r="R2" s="41" t="s">
        <v>15</v>
      </c>
      <c r="T2" s="4" t="s">
        <v>47</v>
      </c>
      <c r="U2" s="3" t="s">
        <v>44</v>
      </c>
      <c r="V2" s="3" t="s">
        <v>48</v>
      </c>
      <c r="W2" s="3" t="s">
        <v>49</v>
      </c>
      <c r="X2" s="3" t="s">
        <v>50</v>
      </c>
      <c r="Y2" s="3" t="s">
        <v>39</v>
      </c>
      <c r="Z2" s="3" t="s">
        <v>40</v>
      </c>
      <c r="AA2" s="3" t="s">
        <v>51</v>
      </c>
      <c r="AB2" s="3" t="s">
        <v>52</v>
      </c>
      <c r="AD2" s="27" t="s">
        <v>43</v>
      </c>
      <c r="AE2" s="7"/>
      <c r="AF2" s="7"/>
      <c r="AG2" s="6"/>
      <c r="AH2" s="28" t="s">
        <v>62</v>
      </c>
      <c r="AI2" s="7"/>
      <c r="AJ2" s="8" t="s">
        <v>41</v>
      </c>
      <c r="AK2" s="7">
        <f>SUM(Y3:Y1000)</f>
        <v>24</v>
      </c>
      <c r="AL2" s="9">
        <f>AK2/$AE$9</f>
        <v>0.34782608695652173</v>
      </c>
      <c r="AN2" s="69" t="s">
        <v>9</v>
      </c>
      <c r="AO2" s="69" t="s">
        <v>71</v>
      </c>
      <c r="AP2" s="69" t="s">
        <v>65</v>
      </c>
      <c r="AQ2" s="69" t="s">
        <v>26</v>
      </c>
      <c r="AR2" s="69" t="s">
        <v>72</v>
      </c>
      <c r="AS2" s="69" t="s">
        <v>27</v>
      </c>
      <c r="AT2" s="69" t="s">
        <v>30</v>
      </c>
      <c r="AU2" s="69" t="s">
        <v>67</v>
      </c>
      <c r="AV2" s="69" t="s">
        <v>20</v>
      </c>
      <c r="AW2" s="69" t="s">
        <v>22</v>
      </c>
      <c r="AX2" s="69" t="s">
        <v>73</v>
      </c>
      <c r="AY2" s="69" t="s">
        <v>19</v>
      </c>
      <c r="AZ2" s="69" t="s">
        <v>74</v>
      </c>
      <c r="BA2" s="69" t="s">
        <v>69</v>
      </c>
      <c r="BB2" s="69" t="s">
        <v>23</v>
      </c>
      <c r="BC2" s="69" t="s">
        <v>66</v>
      </c>
      <c r="BD2" s="69" t="s">
        <v>31</v>
      </c>
      <c r="BE2" s="69" t="s">
        <v>75</v>
      </c>
      <c r="BF2" s="69" t="s">
        <v>46</v>
      </c>
      <c r="BG2" s="69" t="s">
        <v>70</v>
      </c>
      <c r="BH2" s="69" t="s">
        <v>28</v>
      </c>
      <c r="BI2" s="69" t="s">
        <v>29</v>
      </c>
      <c r="BJ2" s="69" t="s">
        <v>76</v>
      </c>
      <c r="BK2" s="69" t="s">
        <v>25</v>
      </c>
      <c r="BL2" s="69" t="s">
        <v>68</v>
      </c>
      <c r="BM2" s="69" t="s">
        <v>18</v>
      </c>
    </row>
    <row r="3" spans="1:65" x14ac:dyDescent="0.25">
      <c r="A3" s="42" t="s">
        <v>23</v>
      </c>
      <c r="B3" s="43">
        <v>0.01</v>
      </c>
      <c r="C3" s="43">
        <v>72</v>
      </c>
      <c r="D3" s="42" t="s">
        <v>16</v>
      </c>
      <c r="E3" s="43" t="b">
        <v>1</v>
      </c>
      <c r="F3" s="43" t="b">
        <v>0</v>
      </c>
      <c r="G3" s="43">
        <v>5299</v>
      </c>
      <c r="H3" s="43">
        <v>5230</v>
      </c>
      <c r="I3" s="44">
        <v>42493</v>
      </c>
      <c r="J3" s="45">
        <v>0.1875</v>
      </c>
      <c r="K3" s="43">
        <v>5287</v>
      </c>
      <c r="L3" s="44">
        <v>42493</v>
      </c>
      <c r="M3" s="45">
        <v>0.97916666666666663</v>
      </c>
      <c r="N3" s="46">
        <v>2.5000000000000001E-3</v>
      </c>
      <c r="O3" s="43">
        <v>-90.72</v>
      </c>
      <c r="P3" s="43">
        <v>-501.12</v>
      </c>
      <c r="Q3" s="43">
        <v>-0.18</v>
      </c>
      <c r="R3" s="43">
        <v>1</v>
      </c>
      <c r="T3">
        <f>COUNT(B3)</f>
        <v>1</v>
      </c>
      <c r="U3">
        <f>IF(E3=TRUE,1,0)</f>
        <v>1</v>
      </c>
      <c r="V3">
        <f>T3-U3</f>
        <v>0</v>
      </c>
      <c r="W3">
        <f>T3-X3</f>
        <v>1</v>
      </c>
      <c r="X3">
        <f>IF(F3=TRUE,1,0)</f>
        <v>0</v>
      </c>
      <c r="Y3">
        <f>T3-Z3</f>
        <v>0</v>
      </c>
      <c r="Z3">
        <f>IF(O3&lt;0,1,0)</f>
        <v>1</v>
      </c>
      <c r="AA3" s="32">
        <f>IF(Y3=1,O3,0)</f>
        <v>0</v>
      </c>
      <c r="AB3" s="32">
        <f>IF(Z3=1,O3,0)</f>
        <v>-90.72</v>
      </c>
      <c r="AD3" s="29" t="s">
        <v>16</v>
      </c>
      <c r="AE3" s="10">
        <f>COUNTIF(C$3:D$1001,AD3)</f>
        <v>44</v>
      </c>
      <c r="AF3" s="11">
        <f t="shared" ref="AF3:AF8" si="0">AE3/AE$9</f>
        <v>0.6376811594202898</v>
      </c>
      <c r="AG3" s="26">
        <f ca="1">SUMIF(D$3:D$1002,AD3,R$3:R$201)</f>
        <v>187</v>
      </c>
      <c r="AH3" s="24">
        <f ca="1">IF(AG3=0,0,AG3/AE3)</f>
        <v>4.25</v>
      </c>
      <c r="AI3" s="10"/>
      <c r="AJ3" s="2" t="s">
        <v>42</v>
      </c>
      <c r="AK3" s="10">
        <f>SUM(Z3:Z1000)</f>
        <v>45</v>
      </c>
      <c r="AL3" s="12">
        <f>AK3/$AE$9</f>
        <v>0.65217391304347827</v>
      </c>
      <c r="AN3" s="70">
        <v>42492</v>
      </c>
      <c r="AO3" s="71">
        <v>384.51999999998429</v>
      </c>
      <c r="AP3" s="72"/>
      <c r="AQ3" s="72"/>
      <c r="AR3" s="72"/>
      <c r="AS3" s="72"/>
      <c r="AT3" s="72"/>
      <c r="AU3" s="72"/>
      <c r="AV3" s="72"/>
      <c r="AW3" s="72"/>
      <c r="AX3" s="72"/>
      <c r="AY3" s="72"/>
      <c r="AZ3" s="72"/>
      <c r="BA3" s="71">
        <v>649.01999999999157</v>
      </c>
      <c r="BB3" s="72"/>
      <c r="BC3" s="72"/>
      <c r="BD3" s="71">
        <v>-264.50000000000728</v>
      </c>
      <c r="BE3" s="72"/>
      <c r="BF3" s="72"/>
      <c r="BG3" s="72"/>
      <c r="BH3" s="72"/>
      <c r="BI3" s="72"/>
      <c r="BJ3" s="72"/>
      <c r="BK3" s="72"/>
      <c r="BL3" s="72"/>
      <c r="BM3" s="72"/>
    </row>
    <row r="4" spans="1:65" x14ac:dyDescent="0.25">
      <c r="A4" s="42" t="s">
        <v>23</v>
      </c>
      <c r="B4" s="43">
        <v>0.01</v>
      </c>
      <c r="C4" s="43">
        <v>74</v>
      </c>
      <c r="D4" s="42" t="s">
        <v>16</v>
      </c>
      <c r="E4" s="43" t="b">
        <v>1</v>
      </c>
      <c r="F4" s="43" t="b">
        <v>0</v>
      </c>
      <c r="G4" s="43">
        <v>5362</v>
      </c>
      <c r="H4" s="43">
        <v>5295</v>
      </c>
      <c r="I4" s="44">
        <v>42500</v>
      </c>
      <c r="J4" s="45">
        <v>0.8125</v>
      </c>
      <c r="K4" s="43">
        <v>5339</v>
      </c>
      <c r="L4" s="44">
        <v>42501</v>
      </c>
      <c r="M4" s="45">
        <v>0.75</v>
      </c>
      <c r="N4" s="46">
        <v>2.5000000000000001E-3</v>
      </c>
      <c r="O4" s="43">
        <v>-176.12</v>
      </c>
      <c r="P4" s="43">
        <v>-501.72</v>
      </c>
      <c r="Q4" s="43">
        <v>-0.35</v>
      </c>
      <c r="R4" s="43">
        <v>2</v>
      </c>
      <c r="S4" s="47"/>
      <c r="T4" s="47">
        <f t="shared" ref="T4:T67" si="1">COUNT(B4)</f>
        <v>1</v>
      </c>
      <c r="U4" s="47">
        <f t="shared" ref="U4:U68" si="2">IF(E4=TRUE,1,0)</f>
        <v>1</v>
      </c>
      <c r="V4" s="47">
        <f t="shared" ref="V4:V67" si="3">T4-U4</f>
        <v>0</v>
      </c>
      <c r="W4" s="47">
        <f t="shared" ref="W4:W67" si="4">T4-X4</f>
        <v>1</v>
      </c>
      <c r="X4" s="47">
        <f t="shared" ref="X4:X67" si="5">IF(F4=TRUE,1,0)</f>
        <v>0</v>
      </c>
      <c r="Y4" s="47">
        <f t="shared" ref="Y4:Y67" si="6">T4-Z4</f>
        <v>0</v>
      </c>
      <c r="Z4" s="47">
        <f t="shared" ref="Z4:Z67" si="7">IF(O4&lt;0,1,0)</f>
        <v>1</v>
      </c>
      <c r="AA4" s="48">
        <f t="shared" ref="AA4:AA67" si="8">IF(Y4=1,O4,0)</f>
        <v>0</v>
      </c>
      <c r="AB4" s="48">
        <f t="shared" ref="AB4:AB67" si="9">IF(Z4=1,O4,0)</f>
        <v>-176.12</v>
      </c>
      <c r="AD4" s="29" t="s">
        <v>17</v>
      </c>
      <c r="AE4" s="10">
        <f t="shared" ref="AE4:AE8" si="10">COUNTIF(C$3:D$1001,AD4)</f>
        <v>15</v>
      </c>
      <c r="AF4" s="11">
        <f t="shared" si="0"/>
        <v>0.21739130434782608</v>
      </c>
      <c r="AG4" s="26">
        <f t="shared" ref="AG4:AG8" ca="1" si="11">SUMIF(D$3:D$1002,AD4,R$3:R$201)</f>
        <v>93</v>
      </c>
      <c r="AH4" s="24">
        <f t="shared" ref="AH4:AH8" ca="1" si="12">IF(AG4=0,0,AG4/AE4)</f>
        <v>6.2</v>
      </c>
      <c r="AI4" s="10"/>
      <c r="AJ4" s="10"/>
      <c r="AK4" s="10"/>
      <c r="AL4" s="13"/>
      <c r="AN4" s="70">
        <v>42493</v>
      </c>
      <c r="AO4" s="71">
        <v>78.792000000009978</v>
      </c>
      <c r="AP4" s="71">
        <v>402.39999999999776</v>
      </c>
      <c r="AQ4" s="72"/>
      <c r="AR4" s="72"/>
      <c r="AS4" s="72"/>
      <c r="AT4" s="72"/>
      <c r="AU4" s="72"/>
      <c r="AV4" s="72"/>
      <c r="AW4" s="72"/>
      <c r="AX4" s="71">
        <v>-337.54999999999626</v>
      </c>
      <c r="AY4" s="71">
        <v>-322.919999999997</v>
      </c>
      <c r="AZ4" s="72"/>
      <c r="BA4" s="71">
        <v>-178.07999999999993</v>
      </c>
      <c r="BB4" s="71">
        <v>-90.720000000002628</v>
      </c>
      <c r="BC4" s="72"/>
      <c r="BD4" s="72"/>
      <c r="BE4" s="72"/>
      <c r="BF4" s="72"/>
      <c r="BG4" s="71">
        <v>116.86199999999923</v>
      </c>
      <c r="BH4" s="71">
        <v>-425.59999999999042</v>
      </c>
      <c r="BI4" s="72"/>
      <c r="BJ4" s="71">
        <v>914.39999999999918</v>
      </c>
      <c r="BK4" s="72"/>
      <c r="BL4" s="72"/>
      <c r="BM4" s="72"/>
    </row>
    <row r="5" spans="1:65" x14ac:dyDescent="0.25">
      <c r="A5" s="42" t="s">
        <v>65</v>
      </c>
      <c r="B5" s="43">
        <v>0.01</v>
      </c>
      <c r="C5" s="43">
        <v>51</v>
      </c>
      <c r="D5" s="42" t="s">
        <v>17</v>
      </c>
      <c r="E5" s="43" t="b">
        <v>0</v>
      </c>
      <c r="F5" s="43" t="b">
        <v>0</v>
      </c>
      <c r="G5" s="43">
        <v>0.97233999999999998</v>
      </c>
      <c r="H5" s="43">
        <v>0.98046999999999995</v>
      </c>
      <c r="I5" s="44">
        <v>42487</v>
      </c>
      <c r="J5" s="45">
        <v>4.1666666666666664E-2</v>
      </c>
      <c r="K5" s="43">
        <v>0.96158999999999994</v>
      </c>
      <c r="L5" s="44">
        <v>42493</v>
      </c>
      <c r="M5" s="45">
        <v>4.1666666666666664E-2</v>
      </c>
      <c r="N5" s="46">
        <v>2.5000000000000001E-3</v>
      </c>
      <c r="O5" s="43">
        <v>466.65</v>
      </c>
      <c r="P5" s="43">
        <v>-496.23</v>
      </c>
      <c r="Q5" s="43">
        <v>0.94</v>
      </c>
      <c r="R5" s="43">
        <v>7</v>
      </c>
      <c r="T5">
        <f t="shared" si="1"/>
        <v>1</v>
      </c>
      <c r="U5">
        <f t="shared" si="2"/>
        <v>0</v>
      </c>
      <c r="V5">
        <f t="shared" si="3"/>
        <v>1</v>
      </c>
      <c r="W5">
        <f t="shared" si="4"/>
        <v>1</v>
      </c>
      <c r="X5">
        <f t="shared" si="5"/>
        <v>0</v>
      </c>
      <c r="Y5">
        <f t="shared" si="6"/>
        <v>1</v>
      </c>
      <c r="Z5">
        <f t="shared" si="7"/>
        <v>0</v>
      </c>
      <c r="AA5" s="32">
        <f t="shared" si="8"/>
        <v>466.65</v>
      </c>
      <c r="AB5" s="32">
        <f t="shared" si="9"/>
        <v>0</v>
      </c>
      <c r="AD5" s="29" t="s">
        <v>21</v>
      </c>
      <c r="AE5" s="10">
        <f t="shared" si="10"/>
        <v>7</v>
      </c>
      <c r="AF5" s="11">
        <f t="shared" si="0"/>
        <v>0.10144927536231885</v>
      </c>
      <c r="AG5" s="26">
        <f t="shared" ca="1" si="11"/>
        <v>140</v>
      </c>
      <c r="AH5" s="24">
        <f t="shared" ca="1" si="12"/>
        <v>20</v>
      </c>
      <c r="AI5" s="10"/>
      <c r="AJ5" s="2" t="s">
        <v>53</v>
      </c>
      <c r="AK5" s="14">
        <f>SUM(AA3:AA1000)/AK2</f>
        <v>370.91000000000008</v>
      </c>
      <c r="AL5" s="13"/>
      <c r="AN5" s="70">
        <v>42494</v>
      </c>
      <c r="AO5" s="71">
        <v>380.70000000003643</v>
      </c>
      <c r="AP5" s="71">
        <v>-353.08000000000095</v>
      </c>
      <c r="AQ5" s="72"/>
      <c r="AR5" s="72"/>
      <c r="AS5" s="72"/>
      <c r="AT5" s="72"/>
      <c r="AU5" s="72"/>
      <c r="AV5" s="72"/>
      <c r="AW5" s="71">
        <v>-36.6799999999958</v>
      </c>
      <c r="AX5" s="72"/>
      <c r="AY5" s="72"/>
      <c r="AZ5" s="71">
        <v>458.46000000001476</v>
      </c>
      <c r="BA5" s="72"/>
      <c r="BB5" s="72"/>
      <c r="BC5" s="72"/>
      <c r="BD5" s="72"/>
      <c r="BE5" s="72"/>
      <c r="BF5" s="72"/>
      <c r="BG5" s="72"/>
      <c r="BH5" s="71">
        <v>416.00000000001842</v>
      </c>
      <c r="BI5" s="72"/>
      <c r="BJ5" s="71">
        <v>-104</v>
      </c>
      <c r="BK5" s="72"/>
      <c r="BL5" s="72"/>
      <c r="BM5" s="72"/>
    </row>
    <row r="6" spans="1:65" x14ac:dyDescent="0.25">
      <c r="A6" s="42" t="s">
        <v>65</v>
      </c>
      <c r="B6" s="43">
        <v>0.01</v>
      </c>
      <c r="C6" s="43">
        <v>25</v>
      </c>
      <c r="D6" s="42" t="s">
        <v>16</v>
      </c>
      <c r="E6" s="43" t="b">
        <v>0</v>
      </c>
      <c r="F6" s="43" t="b">
        <v>0</v>
      </c>
      <c r="G6" s="43">
        <v>0.96094999999999997</v>
      </c>
      <c r="H6" s="43">
        <v>0.97960999999999998</v>
      </c>
      <c r="I6" s="44">
        <v>42487</v>
      </c>
      <c r="J6" s="45">
        <v>0.25</v>
      </c>
      <c r="K6" s="43">
        <v>0.96192</v>
      </c>
      <c r="L6" s="44">
        <v>42493</v>
      </c>
      <c r="M6" s="45">
        <v>8.3333333333333329E-2</v>
      </c>
      <c r="N6" s="46">
        <v>2.5000000000000001E-3</v>
      </c>
      <c r="O6" s="43">
        <v>-64.25</v>
      </c>
      <c r="P6" s="43">
        <v>-506.50000000000006</v>
      </c>
      <c r="Q6" s="43">
        <v>-0.13</v>
      </c>
      <c r="R6" s="43">
        <v>7</v>
      </c>
      <c r="T6">
        <f t="shared" si="1"/>
        <v>1</v>
      </c>
      <c r="U6">
        <f t="shared" si="2"/>
        <v>0</v>
      </c>
      <c r="V6">
        <f t="shared" si="3"/>
        <v>1</v>
      </c>
      <c r="W6">
        <f t="shared" si="4"/>
        <v>1</v>
      </c>
      <c r="X6">
        <f t="shared" si="5"/>
        <v>0</v>
      </c>
      <c r="Y6">
        <f t="shared" si="6"/>
        <v>0</v>
      </c>
      <c r="Z6">
        <f t="shared" si="7"/>
        <v>1</v>
      </c>
      <c r="AA6" s="32">
        <f t="shared" si="8"/>
        <v>0</v>
      </c>
      <c r="AB6" s="32">
        <f t="shared" si="9"/>
        <v>-64.25</v>
      </c>
      <c r="AD6" s="29" t="s">
        <v>24</v>
      </c>
      <c r="AE6" s="10">
        <f t="shared" si="10"/>
        <v>2</v>
      </c>
      <c r="AF6" s="11">
        <f t="shared" si="0"/>
        <v>2.8985507246376812E-2</v>
      </c>
      <c r="AG6" s="26">
        <f t="shared" ca="1" si="11"/>
        <v>67</v>
      </c>
      <c r="AH6" s="24">
        <f t="shared" ca="1" si="12"/>
        <v>33.5</v>
      </c>
      <c r="AI6" s="10"/>
      <c r="AJ6" s="2" t="s">
        <v>54</v>
      </c>
      <c r="AK6" s="14">
        <f>SUM(AB3:AB1000)/AK3</f>
        <v>-241.63622222222227</v>
      </c>
      <c r="AL6" s="13"/>
      <c r="AN6" s="70">
        <v>42495</v>
      </c>
      <c r="AO6" s="71">
        <v>486.07000000001813</v>
      </c>
      <c r="AP6" s="72"/>
      <c r="AQ6" s="72"/>
      <c r="AR6" s="72"/>
      <c r="AS6" s="71">
        <v>642.53000000000213</v>
      </c>
      <c r="AT6" s="72"/>
      <c r="AU6" s="71">
        <v>162.82000000001372</v>
      </c>
      <c r="AV6" s="72"/>
      <c r="AW6" s="72"/>
      <c r="AX6" s="72"/>
      <c r="AY6" s="72"/>
      <c r="AZ6" s="72"/>
      <c r="BA6" s="72"/>
      <c r="BB6" s="72"/>
      <c r="BC6" s="72"/>
      <c r="BD6" s="71">
        <v>-343.84000000000816</v>
      </c>
      <c r="BE6" s="72"/>
      <c r="BF6" s="71">
        <v>190</v>
      </c>
      <c r="BG6" s="72"/>
      <c r="BH6" s="72"/>
      <c r="BI6" s="72"/>
      <c r="BJ6" s="72"/>
      <c r="BK6" s="71">
        <v>-165.4399999999896</v>
      </c>
      <c r="BL6" s="72"/>
      <c r="BM6" s="72"/>
    </row>
    <row r="7" spans="1:65" x14ac:dyDescent="0.25">
      <c r="A7" s="42" t="s">
        <v>65</v>
      </c>
      <c r="B7" s="43">
        <v>0.01</v>
      </c>
      <c r="C7" s="43">
        <v>26</v>
      </c>
      <c r="D7" s="42" t="s">
        <v>21</v>
      </c>
      <c r="E7" s="43" t="b">
        <v>0</v>
      </c>
      <c r="F7" s="43" t="b">
        <v>0</v>
      </c>
      <c r="G7" s="43">
        <v>0.94737000000000005</v>
      </c>
      <c r="H7" s="43">
        <v>0.96521000000000001</v>
      </c>
      <c r="I7" s="44">
        <v>42493</v>
      </c>
      <c r="J7" s="45">
        <v>0.16666666666666666</v>
      </c>
      <c r="K7" s="43">
        <v>0.95935000000000004</v>
      </c>
      <c r="L7" s="44">
        <v>42494</v>
      </c>
      <c r="M7" s="45">
        <v>0.5</v>
      </c>
      <c r="N7" s="46">
        <v>2.5000000000000001E-3</v>
      </c>
      <c r="O7" s="43">
        <v>-353.08</v>
      </c>
      <c r="P7" s="43">
        <v>-505.44000000000005</v>
      </c>
      <c r="Q7" s="43">
        <v>-0.7</v>
      </c>
      <c r="R7" s="43">
        <v>2</v>
      </c>
      <c r="T7">
        <f t="shared" si="1"/>
        <v>1</v>
      </c>
      <c r="U7">
        <f t="shared" si="2"/>
        <v>0</v>
      </c>
      <c r="V7">
        <f t="shared" si="3"/>
        <v>1</v>
      </c>
      <c r="W7">
        <f t="shared" si="4"/>
        <v>1</v>
      </c>
      <c r="X7">
        <f t="shared" si="5"/>
        <v>0</v>
      </c>
      <c r="Y7">
        <f t="shared" si="6"/>
        <v>0</v>
      </c>
      <c r="Z7">
        <f t="shared" si="7"/>
        <v>1</v>
      </c>
      <c r="AA7" s="32">
        <f t="shared" si="8"/>
        <v>0</v>
      </c>
      <c r="AB7" s="32">
        <f t="shared" si="9"/>
        <v>-353.08</v>
      </c>
      <c r="AD7" s="29" t="s">
        <v>32</v>
      </c>
      <c r="AE7" s="10">
        <f t="shared" si="10"/>
        <v>1</v>
      </c>
      <c r="AF7" s="11">
        <f t="shared" si="0"/>
        <v>1.4492753623188406E-2</v>
      </c>
      <c r="AG7" s="26">
        <f t="shared" ca="1" si="11"/>
        <v>78</v>
      </c>
      <c r="AH7" s="24">
        <f t="shared" ca="1" si="12"/>
        <v>78</v>
      </c>
      <c r="AI7" s="10"/>
      <c r="AJ7" s="10"/>
      <c r="AK7" s="10"/>
      <c r="AL7" s="13"/>
      <c r="AN7" s="70">
        <v>42496</v>
      </c>
      <c r="AO7" s="71">
        <v>478.93000000000268</v>
      </c>
      <c r="AP7" s="72"/>
      <c r="AQ7" s="71">
        <v>430.98000000000127</v>
      </c>
      <c r="AR7" s="72"/>
      <c r="AS7" s="71">
        <v>-134.05000000000342</v>
      </c>
      <c r="AT7" s="72"/>
      <c r="AU7" s="72"/>
      <c r="AV7" s="72"/>
      <c r="AW7" s="71">
        <v>-95.459999999984561</v>
      </c>
      <c r="AX7" s="72"/>
      <c r="AY7" s="71">
        <v>164.33999999999949</v>
      </c>
      <c r="AZ7" s="71">
        <v>-452.57999999999913</v>
      </c>
      <c r="BA7" s="72"/>
      <c r="BB7" s="72"/>
      <c r="BC7" s="72"/>
      <c r="BD7" s="72"/>
      <c r="BE7" s="72"/>
      <c r="BF7" s="72"/>
      <c r="BG7" s="72"/>
      <c r="BH7" s="72"/>
      <c r="BI7" s="72"/>
      <c r="BJ7" s="72"/>
      <c r="BK7" s="72"/>
      <c r="BL7" s="72"/>
      <c r="BM7" s="71">
        <v>565.69999999998902</v>
      </c>
    </row>
    <row r="8" spans="1:65" ht="15.75" thickBot="1" x14ac:dyDescent="0.3">
      <c r="A8" s="42" t="s">
        <v>65</v>
      </c>
      <c r="B8" s="43">
        <v>0.01</v>
      </c>
      <c r="C8" s="43">
        <v>33</v>
      </c>
      <c r="D8" s="42" t="s">
        <v>21</v>
      </c>
      <c r="E8" s="43" t="b">
        <v>0</v>
      </c>
      <c r="F8" s="43" t="b">
        <v>0</v>
      </c>
      <c r="G8" s="43">
        <v>0.94355999999999995</v>
      </c>
      <c r="H8" s="43">
        <v>0.95698000000000005</v>
      </c>
      <c r="I8" s="44">
        <v>42502</v>
      </c>
      <c r="J8" s="45">
        <v>0</v>
      </c>
      <c r="K8" s="43">
        <v>0.94777999999999996</v>
      </c>
      <c r="L8" s="44">
        <v>42507</v>
      </c>
      <c r="M8" s="45">
        <v>0.5</v>
      </c>
      <c r="N8" s="46">
        <v>2.5000000000000001E-3</v>
      </c>
      <c r="O8" s="43">
        <v>-192.06</v>
      </c>
      <c r="P8" s="43">
        <v>-495.65999999999997</v>
      </c>
      <c r="Q8" s="43">
        <v>-0.39</v>
      </c>
      <c r="R8" s="43">
        <v>6</v>
      </c>
      <c r="T8">
        <f t="shared" si="1"/>
        <v>1</v>
      </c>
      <c r="U8">
        <f t="shared" si="2"/>
        <v>0</v>
      </c>
      <c r="V8">
        <f t="shared" si="3"/>
        <v>1</v>
      </c>
      <c r="W8">
        <f t="shared" si="4"/>
        <v>1</v>
      </c>
      <c r="X8">
        <f t="shared" si="5"/>
        <v>0</v>
      </c>
      <c r="Y8">
        <f t="shared" si="6"/>
        <v>0</v>
      </c>
      <c r="Z8">
        <f t="shared" si="7"/>
        <v>1</v>
      </c>
      <c r="AA8" s="32">
        <f t="shared" si="8"/>
        <v>0</v>
      </c>
      <c r="AB8" s="32">
        <f t="shared" si="9"/>
        <v>-192.06</v>
      </c>
      <c r="AD8" s="29" t="s">
        <v>33</v>
      </c>
      <c r="AE8" s="10">
        <f t="shared" si="10"/>
        <v>0</v>
      </c>
      <c r="AF8" s="11">
        <f t="shared" si="0"/>
        <v>0</v>
      </c>
      <c r="AG8" s="26">
        <f t="shared" ca="1" si="11"/>
        <v>0</v>
      </c>
      <c r="AH8" s="25">
        <f t="shared" ca="1" si="12"/>
        <v>0</v>
      </c>
      <c r="AI8" s="10"/>
      <c r="AJ8" s="2" t="s">
        <v>55</v>
      </c>
      <c r="AK8" s="14">
        <f>MAX(AA3:AA1000)</f>
        <v>914.4</v>
      </c>
      <c r="AL8" s="15" t="str">
        <f>A67</f>
        <v>XAGUSD</v>
      </c>
      <c r="AN8" s="70">
        <v>42498</v>
      </c>
      <c r="AO8" s="71">
        <v>-776.00000000000023</v>
      </c>
      <c r="AP8" s="72"/>
      <c r="AQ8" s="72"/>
      <c r="AR8" s="72"/>
      <c r="AS8" s="72"/>
      <c r="AT8" s="72"/>
      <c r="AU8" s="72"/>
      <c r="AV8" s="72"/>
      <c r="AW8" s="72"/>
      <c r="AX8" s="72"/>
      <c r="AY8" s="71">
        <v>-670.69999999999789</v>
      </c>
      <c r="AZ8" s="72"/>
      <c r="BA8" s="72"/>
      <c r="BB8" s="72"/>
      <c r="BC8" s="72"/>
      <c r="BD8" s="72"/>
      <c r="BE8" s="72"/>
      <c r="BF8" s="72"/>
      <c r="BG8" s="72"/>
      <c r="BH8" s="72"/>
      <c r="BI8" s="72"/>
      <c r="BJ8" s="72"/>
      <c r="BK8" s="72"/>
      <c r="BL8" s="72"/>
      <c r="BM8" s="71">
        <v>-105.3000000000024</v>
      </c>
    </row>
    <row r="9" spans="1:65" x14ac:dyDescent="0.25">
      <c r="A9" s="42" t="s">
        <v>26</v>
      </c>
      <c r="B9" s="43">
        <v>0.01</v>
      </c>
      <c r="C9" s="43">
        <v>24</v>
      </c>
      <c r="D9" s="42" t="s">
        <v>16</v>
      </c>
      <c r="E9" s="43" t="b">
        <v>0</v>
      </c>
      <c r="F9" s="43" t="b">
        <v>0</v>
      </c>
      <c r="G9" s="43">
        <v>79.106999999999999</v>
      </c>
      <c r="H9" s="43">
        <v>81.061999999999998</v>
      </c>
      <c r="I9" s="44">
        <v>42496</v>
      </c>
      <c r="J9" s="45">
        <v>0.14583333333333334</v>
      </c>
      <c r="K9" s="43">
        <v>79.59</v>
      </c>
      <c r="L9" s="44">
        <v>42500</v>
      </c>
      <c r="M9" s="45">
        <v>8.3333333333333329E-2</v>
      </c>
      <c r="N9" s="46">
        <v>2.5000000000000001E-3</v>
      </c>
      <c r="O9" s="43">
        <v>-139.91999999999999</v>
      </c>
      <c r="P9" s="43">
        <v>-493.20000000000005</v>
      </c>
      <c r="Q9" s="43">
        <v>-0.28000000000000003</v>
      </c>
      <c r="R9" s="43">
        <v>5</v>
      </c>
      <c r="T9">
        <f t="shared" si="1"/>
        <v>1</v>
      </c>
      <c r="U9">
        <f t="shared" si="2"/>
        <v>0</v>
      </c>
      <c r="V9">
        <f t="shared" si="3"/>
        <v>1</v>
      </c>
      <c r="W9">
        <f t="shared" si="4"/>
        <v>1</v>
      </c>
      <c r="X9">
        <f t="shared" si="5"/>
        <v>0</v>
      </c>
      <c r="Y9">
        <f t="shared" si="6"/>
        <v>0</v>
      </c>
      <c r="Z9">
        <f t="shared" si="7"/>
        <v>1</v>
      </c>
      <c r="AA9" s="32">
        <f t="shared" si="8"/>
        <v>0</v>
      </c>
      <c r="AB9" s="32">
        <f t="shared" si="9"/>
        <v>-139.91999999999999</v>
      </c>
      <c r="AD9" s="16"/>
      <c r="AE9" s="5">
        <f>COUNT(B3:B1001)</f>
        <v>69</v>
      </c>
      <c r="AF9" s="6">
        <f>SUM(AF3:AF8)</f>
        <v>0.99999999999999989</v>
      </c>
      <c r="AG9" s="10"/>
      <c r="AH9" s="30">
        <f>SUM(R$3:R$201)/$AE$9</f>
        <v>8.1884057971014492</v>
      </c>
      <c r="AI9" s="10"/>
      <c r="AJ9" s="2" t="s">
        <v>56</v>
      </c>
      <c r="AK9" s="14">
        <f>MIN(AB3:AB1000)</f>
        <v>-670.7</v>
      </c>
      <c r="AL9" s="15" t="str">
        <f>A51</f>
        <v>USDCAD</v>
      </c>
      <c r="AN9" s="70">
        <v>42499</v>
      </c>
      <c r="AO9" s="71">
        <v>-884.78999999999928</v>
      </c>
      <c r="AP9" s="72"/>
      <c r="AQ9" s="72"/>
      <c r="AR9" s="72"/>
      <c r="AS9" s="71">
        <v>-305.45000000000186</v>
      </c>
      <c r="AT9" s="72"/>
      <c r="AU9" s="72"/>
      <c r="AV9" s="72"/>
      <c r="AW9" s="72"/>
      <c r="AX9" s="72"/>
      <c r="AY9" s="72"/>
      <c r="AZ9" s="72"/>
      <c r="BA9" s="72"/>
      <c r="BB9" s="72"/>
      <c r="BC9" s="71">
        <v>-63.719999999999345</v>
      </c>
      <c r="BD9" s="72"/>
      <c r="BE9" s="71">
        <v>-156.52000000000234</v>
      </c>
      <c r="BF9" s="72"/>
      <c r="BG9" s="72"/>
      <c r="BH9" s="72"/>
      <c r="BI9" s="72"/>
      <c r="BJ9" s="72"/>
      <c r="BK9" s="71">
        <v>-359.0999999999957</v>
      </c>
      <c r="BL9" s="72"/>
      <c r="BM9" s="72"/>
    </row>
    <row r="10" spans="1:65" x14ac:dyDescent="0.25">
      <c r="A10" s="42" t="s">
        <v>26</v>
      </c>
      <c r="B10" s="43">
        <v>0.01</v>
      </c>
      <c r="C10" s="43">
        <v>18</v>
      </c>
      <c r="D10" s="42" t="s">
        <v>16</v>
      </c>
      <c r="E10" s="43" t="b">
        <v>0</v>
      </c>
      <c r="F10" s="43" t="b">
        <v>0</v>
      </c>
      <c r="G10" s="43">
        <v>82.283000000000001</v>
      </c>
      <c r="H10" s="43">
        <v>84.941999999999993</v>
      </c>
      <c r="I10" s="44">
        <v>42488</v>
      </c>
      <c r="J10" s="45">
        <v>0.45833333333333331</v>
      </c>
      <c r="K10" s="43">
        <v>80.23</v>
      </c>
      <c r="L10" s="44">
        <v>42496</v>
      </c>
      <c r="M10" s="45">
        <v>0</v>
      </c>
      <c r="N10" s="46">
        <v>2.5000000000000001E-3</v>
      </c>
      <c r="O10" s="43">
        <v>351.54</v>
      </c>
      <c r="P10" s="43">
        <v>-496.62</v>
      </c>
      <c r="Q10" s="43">
        <v>0.71</v>
      </c>
      <c r="R10" s="43">
        <v>9</v>
      </c>
      <c r="T10">
        <f t="shared" si="1"/>
        <v>1</v>
      </c>
      <c r="U10">
        <f t="shared" si="2"/>
        <v>0</v>
      </c>
      <c r="V10">
        <f t="shared" si="3"/>
        <v>1</v>
      </c>
      <c r="W10">
        <f t="shared" si="4"/>
        <v>1</v>
      </c>
      <c r="X10">
        <f t="shared" si="5"/>
        <v>0</v>
      </c>
      <c r="Y10">
        <f t="shared" si="6"/>
        <v>1</v>
      </c>
      <c r="Z10">
        <f t="shared" si="7"/>
        <v>0</v>
      </c>
      <c r="AA10" s="32">
        <f t="shared" si="8"/>
        <v>351.54</v>
      </c>
      <c r="AB10" s="32">
        <f t="shared" si="9"/>
        <v>0</v>
      </c>
      <c r="AD10" s="16"/>
      <c r="AE10" s="10"/>
      <c r="AF10" s="10"/>
      <c r="AG10" s="10"/>
      <c r="AH10" s="11"/>
      <c r="AI10" s="10"/>
      <c r="AJ10" s="10"/>
      <c r="AK10" s="10"/>
      <c r="AL10" s="13"/>
      <c r="AN10" s="70">
        <v>42500</v>
      </c>
      <c r="AO10" s="71">
        <v>-513.13999999998941</v>
      </c>
      <c r="AP10" s="72"/>
      <c r="AQ10" s="71">
        <v>-139.91999999999962</v>
      </c>
      <c r="AR10" s="72"/>
      <c r="AS10" s="72"/>
      <c r="AT10" s="72"/>
      <c r="AU10" s="72"/>
      <c r="AV10" s="72"/>
      <c r="AW10" s="72"/>
      <c r="AX10" s="72"/>
      <c r="AY10" s="71">
        <v>-244.64000000000041</v>
      </c>
      <c r="AZ10" s="72"/>
      <c r="BA10" s="72"/>
      <c r="BB10" s="72"/>
      <c r="BC10" s="72"/>
      <c r="BD10" s="72"/>
      <c r="BE10" s="72"/>
      <c r="BF10" s="72"/>
      <c r="BG10" s="72"/>
      <c r="BH10" s="72"/>
      <c r="BI10" s="71">
        <v>-128.57999999998938</v>
      </c>
      <c r="BJ10" s="72"/>
      <c r="BK10" s="72"/>
      <c r="BL10" s="72"/>
      <c r="BM10" s="72"/>
    </row>
    <row r="11" spans="1:65" x14ac:dyDescent="0.25">
      <c r="A11" s="42" t="s">
        <v>26</v>
      </c>
      <c r="B11" s="43">
        <v>0.01</v>
      </c>
      <c r="C11" s="43">
        <v>24</v>
      </c>
      <c r="D11" s="42" t="s">
        <v>17</v>
      </c>
      <c r="E11" s="43" t="b">
        <v>0</v>
      </c>
      <c r="F11" s="43" t="b">
        <v>0</v>
      </c>
      <c r="G11" s="43">
        <v>80.623999999999995</v>
      </c>
      <c r="H11" s="43">
        <v>82.581999999999994</v>
      </c>
      <c r="I11" s="44">
        <v>42493</v>
      </c>
      <c r="J11" s="45">
        <v>0.16666666666666666</v>
      </c>
      <c r="K11" s="43">
        <v>80.192999999999998</v>
      </c>
      <c r="L11" s="44">
        <v>42496</v>
      </c>
      <c r="M11" s="45">
        <v>0</v>
      </c>
      <c r="N11" s="46">
        <v>2.5000000000000001E-3</v>
      </c>
      <c r="O11" s="43">
        <v>79.44</v>
      </c>
      <c r="P11" s="43">
        <v>-493.92000000000007</v>
      </c>
      <c r="Q11" s="43">
        <v>0.16</v>
      </c>
      <c r="R11" s="43">
        <v>4</v>
      </c>
      <c r="T11">
        <f t="shared" si="1"/>
        <v>1</v>
      </c>
      <c r="U11">
        <f t="shared" si="2"/>
        <v>0</v>
      </c>
      <c r="V11">
        <f t="shared" si="3"/>
        <v>1</v>
      </c>
      <c r="W11">
        <f t="shared" si="4"/>
        <v>1</v>
      </c>
      <c r="X11">
        <f t="shared" si="5"/>
        <v>0</v>
      </c>
      <c r="Y11">
        <f t="shared" si="6"/>
        <v>1</v>
      </c>
      <c r="Z11">
        <f t="shared" si="7"/>
        <v>0</v>
      </c>
      <c r="AA11" s="32">
        <f t="shared" si="8"/>
        <v>79.44</v>
      </c>
      <c r="AB11" s="32">
        <f t="shared" si="9"/>
        <v>0</v>
      </c>
      <c r="AD11" s="17" t="s">
        <v>34</v>
      </c>
      <c r="AE11" s="10">
        <f>SUM(U$3:U$1000)</f>
        <v>29</v>
      </c>
      <c r="AF11" s="11">
        <f>AE11/$AE$9</f>
        <v>0.42028985507246375</v>
      </c>
      <c r="AG11" s="11"/>
      <c r="AH11" s="11"/>
      <c r="AI11" s="10"/>
      <c r="AJ11" s="2" t="s">
        <v>57</v>
      </c>
      <c r="AK11" s="18">
        <f>SUM(P3:P1000)</f>
        <v>-35984.750000000007</v>
      </c>
      <c r="AL11" s="13"/>
      <c r="AN11" s="70">
        <v>42501</v>
      </c>
      <c r="AO11" s="71">
        <v>-468.62999999998493</v>
      </c>
      <c r="AP11" s="72"/>
      <c r="AQ11" s="72"/>
      <c r="AR11" s="72"/>
      <c r="AS11" s="72"/>
      <c r="AT11" s="72"/>
      <c r="AU11" s="72"/>
      <c r="AV11" s="72"/>
      <c r="AW11" s="72"/>
      <c r="AX11" s="72"/>
      <c r="AY11" s="72"/>
      <c r="AZ11" s="72"/>
      <c r="BA11" s="71">
        <v>-240</v>
      </c>
      <c r="BB11" s="71">
        <v>-176.11999999999463</v>
      </c>
      <c r="BC11" s="72"/>
      <c r="BD11" s="72"/>
      <c r="BE11" s="72"/>
      <c r="BF11" s="72"/>
      <c r="BG11" s="72"/>
      <c r="BH11" s="71">
        <v>-52.509999999990292</v>
      </c>
      <c r="BI11" s="72"/>
      <c r="BJ11" s="72"/>
      <c r="BK11" s="72"/>
      <c r="BL11" s="72"/>
      <c r="BM11" s="72"/>
    </row>
    <row r="12" spans="1:65" x14ac:dyDescent="0.25">
      <c r="A12" s="42" t="s">
        <v>26</v>
      </c>
      <c r="B12" s="43">
        <v>0.01</v>
      </c>
      <c r="C12" s="43">
        <v>54</v>
      </c>
      <c r="D12" s="42" t="s">
        <v>16</v>
      </c>
      <c r="E12" s="43" t="b">
        <v>0</v>
      </c>
      <c r="F12" s="43" t="b">
        <v>0</v>
      </c>
      <c r="G12" s="43">
        <v>78.757999999999996</v>
      </c>
      <c r="H12" s="43">
        <v>79.59</v>
      </c>
      <c r="I12" s="44">
        <v>42505</v>
      </c>
      <c r="J12" s="45">
        <v>0.875</v>
      </c>
      <c r="K12" s="43">
        <v>79.373000000000005</v>
      </c>
      <c r="L12" s="44">
        <v>42506</v>
      </c>
      <c r="M12" s="45">
        <v>0.375</v>
      </c>
      <c r="N12" s="46">
        <v>2.5000000000000001E-3</v>
      </c>
      <c r="O12" s="43">
        <v>-386.1</v>
      </c>
      <c r="P12" s="43">
        <v>-503.28000000000003</v>
      </c>
      <c r="Q12" s="43">
        <v>-0.77</v>
      </c>
      <c r="R12" s="43">
        <v>2</v>
      </c>
      <c r="T12">
        <f t="shared" si="1"/>
        <v>1</v>
      </c>
      <c r="U12">
        <f t="shared" si="2"/>
        <v>0</v>
      </c>
      <c r="V12">
        <f t="shared" si="3"/>
        <v>1</v>
      </c>
      <c r="W12">
        <f t="shared" si="4"/>
        <v>1</v>
      </c>
      <c r="X12">
        <f t="shared" si="5"/>
        <v>0</v>
      </c>
      <c r="Y12">
        <f t="shared" si="6"/>
        <v>0</v>
      </c>
      <c r="Z12">
        <f t="shared" si="7"/>
        <v>1</v>
      </c>
      <c r="AA12" s="32">
        <f t="shared" si="8"/>
        <v>0</v>
      </c>
      <c r="AB12" s="32">
        <f t="shared" si="9"/>
        <v>-386.1</v>
      </c>
      <c r="AD12" s="17" t="s">
        <v>35</v>
      </c>
      <c r="AE12" s="10">
        <f>SUM(V3:V1000)</f>
        <v>40</v>
      </c>
      <c r="AF12" s="11">
        <f>AE12/$AE$9</f>
        <v>0.57971014492753625</v>
      </c>
      <c r="AG12" s="11"/>
      <c r="AH12" s="10"/>
      <c r="AI12" s="10"/>
      <c r="AJ12" s="2" t="s">
        <v>58</v>
      </c>
      <c r="AK12" s="18">
        <f>AK11/AE9</f>
        <v>-521.51811594202911</v>
      </c>
      <c r="AL12" s="13"/>
      <c r="AN12" s="70">
        <v>42503</v>
      </c>
      <c r="AO12" s="71">
        <v>-374.53000000000401</v>
      </c>
      <c r="AP12" s="72"/>
      <c r="AQ12" s="72"/>
      <c r="AR12" s="72"/>
      <c r="AS12" s="71">
        <v>-374.53000000000401</v>
      </c>
      <c r="AT12" s="72"/>
      <c r="AU12" s="72"/>
      <c r="AV12" s="72"/>
      <c r="AW12" s="72"/>
      <c r="AX12" s="72"/>
      <c r="AY12" s="72"/>
      <c r="AZ12" s="72"/>
      <c r="BA12" s="72"/>
      <c r="BB12" s="72"/>
      <c r="BC12" s="72"/>
      <c r="BD12" s="72"/>
      <c r="BE12" s="72"/>
      <c r="BF12" s="72"/>
      <c r="BG12" s="72"/>
      <c r="BH12" s="72"/>
      <c r="BI12" s="72"/>
      <c r="BJ12" s="72"/>
      <c r="BK12" s="72"/>
      <c r="BL12" s="72"/>
      <c r="BM12" s="72"/>
    </row>
    <row r="13" spans="1:65" x14ac:dyDescent="0.25">
      <c r="A13" s="42" t="s">
        <v>72</v>
      </c>
      <c r="B13" s="43">
        <v>0.01</v>
      </c>
      <c r="C13" s="43">
        <v>57</v>
      </c>
      <c r="D13" s="42" t="s">
        <v>16</v>
      </c>
      <c r="E13" s="43" t="b">
        <v>0</v>
      </c>
      <c r="F13" s="43" t="b">
        <v>0</v>
      </c>
      <c r="G13" s="43">
        <v>0.72831000000000001</v>
      </c>
      <c r="H13" s="43">
        <v>0.73623000000000005</v>
      </c>
      <c r="I13" s="44">
        <v>42503</v>
      </c>
      <c r="J13" s="45">
        <v>0.29166666666666669</v>
      </c>
      <c r="K13" s="43">
        <v>0.73133999999999999</v>
      </c>
      <c r="L13" s="44">
        <v>42507</v>
      </c>
      <c r="M13" s="45">
        <v>6.25E-2</v>
      </c>
      <c r="N13" s="46">
        <v>2.5000000000000001E-3</v>
      </c>
      <c r="O13" s="43">
        <v>-218.31</v>
      </c>
      <c r="P13" s="43">
        <v>-497.04</v>
      </c>
      <c r="Q13" s="43">
        <v>-0.44</v>
      </c>
      <c r="R13" s="43">
        <v>5</v>
      </c>
      <c r="T13">
        <f t="shared" si="1"/>
        <v>1</v>
      </c>
      <c r="U13">
        <f t="shared" si="2"/>
        <v>0</v>
      </c>
      <c r="V13">
        <f t="shared" si="3"/>
        <v>1</v>
      </c>
      <c r="W13">
        <f t="shared" si="4"/>
        <v>1</v>
      </c>
      <c r="X13">
        <f t="shared" si="5"/>
        <v>0</v>
      </c>
      <c r="Y13">
        <f t="shared" si="6"/>
        <v>0</v>
      </c>
      <c r="Z13">
        <f t="shared" si="7"/>
        <v>1</v>
      </c>
      <c r="AA13" s="32">
        <f t="shared" si="8"/>
        <v>0</v>
      </c>
      <c r="AB13" s="32">
        <f t="shared" si="9"/>
        <v>-218.31</v>
      </c>
      <c r="AD13" s="16"/>
      <c r="AE13" s="10"/>
      <c r="AF13" s="10"/>
      <c r="AG13" s="10"/>
      <c r="AH13" s="11"/>
      <c r="AI13" s="10"/>
      <c r="AJ13" s="10"/>
      <c r="AK13" s="10"/>
      <c r="AL13" s="13"/>
      <c r="AN13" s="70">
        <v>42506</v>
      </c>
      <c r="AO13" s="71">
        <v>-556.01000000001784</v>
      </c>
      <c r="AP13" s="72"/>
      <c r="AQ13" s="71">
        <v>-386.10000000000184</v>
      </c>
      <c r="AR13" s="72"/>
      <c r="AS13" s="72"/>
      <c r="AT13" s="72"/>
      <c r="AU13" s="72"/>
      <c r="AV13" s="72"/>
      <c r="AW13" s="71">
        <v>291.24999999999289</v>
      </c>
      <c r="AX13" s="72"/>
      <c r="AY13" s="72"/>
      <c r="AZ13" s="72"/>
      <c r="BA13" s="72"/>
      <c r="BB13" s="72"/>
      <c r="BC13" s="72"/>
      <c r="BD13" s="71">
        <v>-277.56000000000785</v>
      </c>
      <c r="BE13" s="72"/>
      <c r="BF13" s="72"/>
      <c r="BG13" s="72"/>
      <c r="BH13" s="72"/>
      <c r="BI13" s="72"/>
      <c r="BJ13" s="72"/>
      <c r="BK13" s="72"/>
      <c r="BL13" s="72"/>
      <c r="BM13" s="71">
        <v>-183.6000000000011</v>
      </c>
    </row>
    <row r="14" spans="1:65" x14ac:dyDescent="0.25">
      <c r="A14" s="42" t="s">
        <v>27</v>
      </c>
      <c r="B14" s="43">
        <v>0.01</v>
      </c>
      <c r="C14" s="43">
        <v>41</v>
      </c>
      <c r="D14" s="42" t="s">
        <v>16</v>
      </c>
      <c r="E14" s="43" t="b">
        <v>0</v>
      </c>
      <c r="F14" s="43" t="b">
        <v>0</v>
      </c>
      <c r="G14" s="43">
        <v>82.707999999999998</v>
      </c>
      <c r="H14" s="43">
        <v>83.822000000000003</v>
      </c>
      <c r="I14" s="44">
        <v>42496</v>
      </c>
      <c r="J14" s="45">
        <v>0.5</v>
      </c>
      <c r="K14" s="43">
        <v>83.332999999999998</v>
      </c>
      <c r="L14" s="44">
        <v>42499</v>
      </c>
      <c r="M14" s="45">
        <v>0.35416666666666669</v>
      </c>
      <c r="N14" s="46">
        <v>2.5000000000000001E-3</v>
      </c>
      <c r="O14" s="43">
        <v>-305.45</v>
      </c>
      <c r="P14" s="43">
        <v>-505.94</v>
      </c>
      <c r="Q14" s="43">
        <v>-0.6</v>
      </c>
      <c r="R14" s="43">
        <v>4</v>
      </c>
      <c r="T14">
        <f t="shared" si="1"/>
        <v>1</v>
      </c>
      <c r="U14">
        <f t="shared" si="2"/>
        <v>0</v>
      </c>
      <c r="V14">
        <f t="shared" si="3"/>
        <v>1</v>
      </c>
      <c r="W14">
        <f t="shared" si="4"/>
        <v>1</v>
      </c>
      <c r="X14">
        <f t="shared" si="5"/>
        <v>0</v>
      </c>
      <c r="Y14">
        <f t="shared" si="6"/>
        <v>0</v>
      </c>
      <c r="Z14">
        <f t="shared" si="7"/>
        <v>1</v>
      </c>
      <c r="AA14" s="32">
        <f t="shared" si="8"/>
        <v>0</v>
      </c>
      <c r="AB14" s="32">
        <f t="shared" si="9"/>
        <v>-305.45</v>
      </c>
      <c r="AD14" s="17" t="s">
        <v>36</v>
      </c>
      <c r="AE14" s="10">
        <f>SUM(W3:W1000)</f>
        <v>40</v>
      </c>
      <c r="AF14" s="11">
        <f>AE14/$AE$9</f>
        <v>0.57971014492753625</v>
      </c>
      <c r="AG14" s="11"/>
      <c r="AH14" s="11"/>
      <c r="AI14" s="10"/>
      <c r="AJ14" s="2" t="s">
        <v>59</v>
      </c>
      <c r="AK14" s="18">
        <f>-((AL2*AK5)+(AL3*AK6))/AK12</f>
        <v>-5.4795156281480364E-2</v>
      </c>
      <c r="AL14" s="13"/>
      <c r="AN14" s="70">
        <v>42507</v>
      </c>
      <c r="AO14" s="71">
        <v>176.89000000002159</v>
      </c>
      <c r="AP14" s="71">
        <v>-192.06000000000159</v>
      </c>
      <c r="AQ14" s="72"/>
      <c r="AR14" s="71">
        <v>-218.30999999999366</v>
      </c>
      <c r="AS14" s="72"/>
      <c r="AT14" s="71">
        <v>1453.7600000000084</v>
      </c>
      <c r="AU14" s="71">
        <v>-451.85999999999325</v>
      </c>
      <c r="AV14" s="72"/>
      <c r="AW14" s="72"/>
      <c r="AX14" s="72"/>
      <c r="AY14" s="72"/>
      <c r="AZ14" s="72"/>
      <c r="BA14" s="71">
        <v>-414.63999999999839</v>
      </c>
      <c r="BB14" s="72"/>
      <c r="BC14" s="72"/>
      <c r="BD14" s="72"/>
      <c r="BE14" s="72"/>
      <c r="BF14" s="72"/>
      <c r="BG14" s="72"/>
      <c r="BH14" s="72"/>
      <c r="BI14" s="72"/>
      <c r="BJ14" s="72"/>
      <c r="BK14" s="72"/>
      <c r="BL14" s="72"/>
      <c r="BM14" s="72"/>
    </row>
    <row r="15" spans="1:65" x14ac:dyDescent="0.25">
      <c r="A15" s="42" t="s">
        <v>27</v>
      </c>
      <c r="B15" s="43">
        <v>0.01</v>
      </c>
      <c r="C15" s="43">
        <v>35</v>
      </c>
      <c r="D15" s="42" t="s">
        <v>17</v>
      </c>
      <c r="E15" s="43" t="b">
        <v>0</v>
      </c>
      <c r="F15" s="43" t="b">
        <v>0</v>
      </c>
      <c r="G15" s="43">
        <v>83.19</v>
      </c>
      <c r="H15" s="43">
        <v>84.515000000000001</v>
      </c>
      <c r="I15" s="44">
        <v>42494</v>
      </c>
      <c r="J15" s="45">
        <v>0.5</v>
      </c>
      <c r="K15" s="43">
        <v>83.453000000000003</v>
      </c>
      <c r="L15" s="44">
        <v>42496</v>
      </c>
      <c r="M15" s="45">
        <v>0</v>
      </c>
      <c r="N15" s="46">
        <v>2.5000000000000001E-3</v>
      </c>
      <c r="O15" s="43">
        <v>-134.05000000000001</v>
      </c>
      <c r="P15" s="43">
        <v>-505.75000000000006</v>
      </c>
      <c r="Q15" s="43">
        <v>-0.27</v>
      </c>
      <c r="R15" s="43">
        <v>3</v>
      </c>
      <c r="T15">
        <f t="shared" si="1"/>
        <v>1</v>
      </c>
      <c r="U15">
        <f t="shared" si="2"/>
        <v>0</v>
      </c>
      <c r="V15">
        <f t="shared" si="3"/>
        <v>1</v>
      </c>
      <c r="W15">
        <f t="shared" si="4"/>
        <v>1</v>
      </c>
      <c r="X15">
        <f t="shared" si="5"/>
        <v>0</v>
      </c>
      <c r="Y15">
        <f t="shared" si="6"/>
        <v>0</v>
      </c>
      <c r="Z15">
        <f t="shared" si="7"/>
        <v>1</v>
      </c>
      <c r="AA15" s="32">
        <f t="shared" si="8"/>
        <v>0</v>
      </c>
      <c r="AB15" s="32">
        <f t="shared" si="9"/>
        <v>-134.05000000000001</v>
      </c>
      <c r="AD15" s="17" t="s">
        <v>37</v>
      </c>
      <c r="AE15" s="10">
        <f>SUM(X3:X1000)</f>
        <v>29</v>
      </c>
      <c r="AF15" s="11">
        <f>AE15/$AE$9</f>
        <v>0.42028985507246375</v>
      </c>
      <c r="AG15" s="11"/>
      <c r="AH15" s="10"/>
      <c r="AI15" s="10"/>
      <c r="AJ15" s="2" t="s">
        <v>60</v>
      </c>
      <c r="AK15" s="14">
        <f>SUM(O3:O1000)</f>
        <v>-1971.7900000000011</v>
      </c>
      <c r="AL15" s="13"/>
      <c r="AN15" s="70">
        <v>42509</v>
      </c>
      <c r="AO15" s="71">
        <v>115.01000000000261</v>
      </c>
      <c r="AP15" s="72"/>
      <c r="AQ15" s="72"/>
      <c r="AR15" s="72"/>
      <c r="AS15" s="72"/>
      <c r="AT15" s="72"/>
      <c r="AU15" s="72"/>
      <c r="AV15" s="72"/>
      <c r="AW15" s="72"/>
      <c r="AX15" s="72"/>
      <c r="AY15" s="72"/>
      <c r="AZ15" s="72"/>
      <c r="BA15" s="71">
        <v>48.789999999996212</v>
      </c>
      <c r="BB15" s="72"/>
      <c r="BC15" s="72"/>
      <c r="BD15" s="72"/>
      <c r="BE15" s="72"/>
      <c r="BF15" s="72"/>
      <c r="BG15" s="72"/>
      <c r="BH15" s="71">
        <v>66.220000000006394</v>
      </c>
      <c r="BI15" s="72"/>
      <c r="BJ15" s="72"/>
      <c r="BK15" s="72"/>
      <c r="BL15" s="72"/>
      <c r="BM15" s="72"/>
    </row>
    <row r="16" spans="1:65" ht="15.75" thickBot="1" x14ac:dyDescent="0.3">
      <c r="A16" s="42" t="s">
        <v>27</v>
      </c>
      <c r="B16" s="43">
        <v>0.01</v>
      </c>
      <c r="C16" s="43">
        <v>43</v>
      </c>
      <c r="D16" s="42" t="s">
        <v>16</v>
      </c>
      <c r="E16" s="43" t="b">
        <v>1</v>
      </c>
      <c r="F16" s="43" t="b">
        <v>0</v>
      </c>
      <c r="G16" s="43">
        <v>85.299000000000007</v>
      </c>
      <c r="H16" s="43">
        <v>84.259</v>
      </c>
      <c r="I16" s="44">
        <v>42502</v>
      </c>
      <c r="J16" s="45">
        <v>0.5</v>
      </c>
      <c r="K16" s="43">
        <v>84.548000000000002</v>
      </c>
      <c r="L16" s="44">
        <v>42503</v>
      </c>
      <c r="M16" s="45">
        <v>6.25E-2</v>
      </c>
      <c r="N16" s="46">
        <v>2.5000000000000001E-3</v>
      </c>
      <c r="O16" s="43">
        <v>-374.53</v>
      </c>
      <c r="P16" s="43">
        <v>-498.8</v>
      </c>
      <c r="Q16" s="43">
        <v>-0.75</v>
      </c>
      <c r="R16" s="43">
        <v>2</v>
      </c>
      <c r="T16">
        <f t="shared" si="1"/>
        <v>1</v>
      </c>
      <c r="U16">
        <f t="shared" si="2"/>
        <v>1</v>
      </c>
      <c r="V16">
        <f t="shared" si="3"/>
        <v>0</v>
      </c>
      <c r="W16">
        <f t="shared" si="4"/>
        <v>1</v>
      </c>
      <c r="X16">
        <f t="shared" si="5"/>
        <v>0</v>
      </c>
      <c r="Y16">
        <f t="shared" si="6"/>
        <v>0</v>
      </c>
      <c r="Z16">
        <f t="shared" si="7"/>
        <v>1</v>
      </c>
      <c r="AA16" s="32">
        <f t="shared" si="8"/>
        <v>0</v>
      </c>
      <c r="AB16" s="32">
        <f t="shared" si="9"/>
        <v>-374.53</v>
      </c>
      <c r="AD16" s="23"/>
      <c r="AE16" s="19"/>
      <c r="AF16" s="19"/>
      <c r="AG16" s="19"/>
      <c r="AH16" s="19"/>
      <c r="AI16" s="19"/>
      <c r="AJ16" s="20" t="s">
        <v>61</v>
      </c>
      <c r="AK16" s="21">
        <f>SUM(Q3:Q1000)</f>
        <v>-3.5900000000000007</v>
      </c>
      <c r="AL16" s="22"/>
      <c r="AN16" s="70">
        <v>42510</v>
      </c>
      <c r="AO16" s="71">
        <v>-499.59599999999642</v>
      </c>
      <c r="AP16" s="72"/>
      <c r="AQ16" s="72"/>
      <c r="AR16" s="72"/>
      <c r="AS16" s="71">
        <v>-353.9200000000028</v>
      </c>
      <c r="AT16" s="72"/>
      <c r="AU16" s="72"/>
      <c r="AV16" s="72"/>
      <c r="AW16" s="72"/>
      <c r="AX16" s="71">
        <v>-253.04999999999467</v>
      </c>
      <c r="AY16" s="71">
        <v>101.48999999999675</v>
      </c>
      <c r="AZ16" s="72"/>
      <c r="BA16" s="71">
        <v>-366.98000000000832</v>
      </c>
      <c r="BB16" s="72"/>
      <c r="BC16" s="72"/>
      <c r="BD16" s="72"/>
      <c r="BE16" s="72"/>
      <c r="BF16" s="72"/>
      <c r="BG16" s="71">
        <v>-352.93600000000032</v>
      </c>
      <c r="BH16" s="72"/>
      <c r="BI16" s="72"/>
      <c r="BJ16" s="72"/>
      <c r="BK16" s="72"/>
      <c r="BL16" s="72"/>
      <c r="BM16" s="71">
        <v>725.80000000001291</v>
      </c>
    </row>
    <row r="17" spans="1:65" x14ac:dyDescent="0.25">
      <c r="A17" s="42" t="s">
        <v>27</v>
      </c>
      <c r="B17" s="43">
        <v>0.01</v>
      </c>
      <c r="C17" s="43">
        <v>67</v>
      </c>
      <c r="D17" s="42" t="s">
        <v>16</v>
      </c>
      <c r="E17" s="43" t="b">
        <v>0</v>
      </c>
      <c r="F17" s="43" t="b">
        <v>0</v>
      </c>
      <c r="G17" s="43">
        <v>84.525000000000006</v>
      </c>
      <c r="H17" s="43">
        <v>85.153000000000006</v>
      </c>
      <c r="I17" s="44">
        <v>42493</v>
      </c>
      <c r="J17" s="45">
        <v>0.20833333333333334</v>
      </c>
      <c r="K17" s="43">
        <v>83.445999999999998</v>
      </c>
      <c r="L17" s="44">
        <v>42495</v>
      </c>
      <c r="M17" s="45">
        <v>0.97916666666666663</v>
      </c>
      <c r="N17" s="46">
        <v>2.5000000000000001E-3</v>
      </c>
      <c r="O17" s="43">
        <v>642.53</v>
      </c>
      <c r="P17" s="43">
        <v>-501.16</v>
      </c>
      <c r="Q17" s="43">
        <v>1.28</v>
      </c>
      <c r="R17" s="43">
        <v>3</v>
      </c>
      <c r="T17">
        <f t="shared" si="1"/>
        <v>1</v>
      </c>
      <c r="U17">
        <f t="shared" si="2"/>
        <v>0</v>
      </c>
      <c r="V17">
        <f t="shared" si="3"/>
        <v>1</v>
      </c>
      <c r="W17">
        <f t="shared" si="4"/>
        <v>1</v>
      </c>
      <c r="X17">
        <f t="shared" si="5"/>
        <v>0</v>
      </c>
      <c r="Y17">
        <f t="shared" si="6"/>
        <v>1</v>
      </c>
      <c r="Z17">
        <f t="shared" si="7"/>
        <v>0</v>
      </c>
      <c r="AA17" s="32">
        <f t="shared" si="8"/>
        <v>642.53</v>
      </c>
      <c r="AB17" s="32">
        <f t="shared" si="9"/>
        <v>0</v>
      </c>
      <c r="AN17" s="59"/>
      <c r="AO17" s="60"/>
      <c r="AP17" s="61"/>
      <c r="AQ17" s="61"/>
      <c r="AR17" s="60"/>
      <c r="AS17" s="61"/>
      <c r="AT17" s="60"/>
      <c r="AU17" s="61"/>
      <c r="AV17" s="61"/>
      <c r="AW17" s="61"/>
      <c r="AX17" s="61"/>
      <c r="AY17" s="61"/>
      <c r="AZ17" s="61"/>
      <c r="BA17" s="61"/>
      <c r="BB17" s="60"/>
      <c r="BC17" s="61"/>
      <c r="BD17" s="61"/>
      <c r="BE17" s="60"/>
      <c r="BF17" s="60"/>
      <c r="BG17" s="60"/>
      <c r="BH17" s="61"/>
      <c r="BI17" s="60"/>
      <c r="BJ17" s="61"/>
      <c r="BK17" s="61"/>
      <c r="BL17" s="61"/>
      <c r="BM17" s="61"/>
    </row>
    <row r="18" spans="1:65" x14ac:dyDescent="0.25">
      <c r="A18" s="42" t="s">
        <v>27</v>
      </c>
      <c r="B18" s="43">
        <v>0.01</v>
      </c>
      <c r="C18" s="43">
        <v>56</v>
      </c>
      <c r="D18" s="42" t="s">
        <v>16</v>
      </c>
      <c r="E18" s="43" t="b">
        <v>0</v>
      </c>
      <c r="F18" s="43" t="b">
        <v>0</v>
      </c>
      <c r="G18" s="43">
        <v>83.727999999999994</v>
      </c>
      <c r="H18" s="43">
        <v>84.494</v>
      </c>
      <c r="I18" s="44">
        <v>42509</v>
      </c>
      <c r="J18" s="45">
        <v>0.5</v>
      </c>
      <c r="K18" s="43">
        <v>84.24</v>
      </c>
      <c r="L18" s="44">
        <v>42510</v>
      </c>
      <c r="M18" s="45">
        <v>0.25</v>
      </c>
      <c r="N18" s="46">
        <v>2.5000000000000001E-3</v>
      </c>
      <c r="O18" s="43">
        <v>-353.92</v>
      </c>
      <c r="P18" s="43">
        <v>-496.15999999999997</v>
      </c>
      <c r="Q18" s="43">
        <v>-0.71</v>
      </c>
      <c r="R18" s="43">
        <v>2</v>
      </c>
      <c r="T18">
        <f t="shared" si="1"/>
        <v>1</v>
      </c>
      <c r="U18">
        <f t="shared" si="2"/>
        <v>0</v>
      </c>
      <c r="V18">
        <f t="shared" si="3"/>
        <v>1</v>
      </c>
      <c r="W18">
        <f t="shared" si="4"/>
        <v>1</v>
      </c>
      <c r="X18">
        <f t="shared" si="5"/>
        <v>0</v>
      </c>
      <c r="Y18">
        <f t="shared" si="6"/>
        <v>0</v>
      </c>
      <c r="Z18">
        <f t="shared" si="7"/>
        <v>1</v>
      </c>
      <c r="AA18" s="32">
        <f t="shared" si="8"/>
        <v>0</v>
      </c>
      <c r="AB18" s="32">
        <f t="shared" si="9"/>
        <v>-353.92</v>
      </c>
      <c r="AD18" s="31" t="s">
        <v>63</v>
      </c>
      <c r="AN18" s="59"/>
      <c r="AO18" s="60"/>
      <c r="AP18" s="61"/>
      <c r="AQ18" s="61"/>
      <c r="AR18" s="61"/>
      <c r="AS18" s="61"/>
      <c r="AT18" s="61"/>
      <c r="AU18" s="61"/>
      <c r="AV18" s="61"/>
      <c r="AW18" s="61"/>
      <c r="AX18" s="61"/>
      <c r="AY18" s="61"/>
      <c r="AZ18" s="61"/>
      <c r="BA18" s="60"/>
      <c r="BB18" s="60"/>
      <c r="BC18" s="61"/>
      <c r="BD18" s="61"/>
      <c r="BE18" s="61"/>
      <c r="BF18" s="61"/>
      <c r="BG18" s="61"/>
      <c r="BH18" s="61"/>
      <c r="BI18" s="61"/>
      <c r="BJ18" s="60"/>
      <c r="BK18" s="61"/>
      <c r="BL18" s="61"/>
      <c r="BM18" s="61"/>
    </row>
    <row r="19" spans="1:65" x14ac:dyDescent="0.25">
      <c r="A19" s="42" t="s">
        <v>66</v>
      </c>
      <c r="B19" s="43">
        <v>0.01</v>
      </c>
      <c r="C19" s="43">
        <v>18</v>
      </c>
      <c r="D19" s="42" t="s">
        <v>16</v>
      </c>
      <c r="E19" s="43" t="b">
        <v>0</v>
      </c>
      <c r="F19" s="43" t="b">
        <v>0</v>
      </c>
      <c r="G19" s="43">
        <v>9956.2000000000007</v>
      </c>
      <c r="H19" s="43">
        <v>10225.1</v>
      </c>
      <c r="I19" s="44">
        <v>42493</v>
      </c>
      <c r="J19" s="45">
        <v>0.375</v>
      </c>
      <c r="K19" s="43">
        <v>9987.6</v>
      </c>
      <c r="L19" s="44">
        <v>42499</v>
      </c>
      <c r="M19" s="45">
        <v>0.33333333333333331</v>
      </c>
      <c r="N19" s="46">
        <v>2.5000000000000001E-3</v>
      </c>
      <c r="O19" s="43">
        <v>-63.72</v>
      </c>
      <c r="P19" s="43">
        <v>-491.21999999999997</v>
      </c>
      <c r="Q19" s="43">
        <v>-0.13</v>
      </c>
      <c r="R19" s="43">
        <v>7</v>
      </c>
      <c r="T19">
        <f t="shared" si="1"/>
        <v>1</v>
      </c>
      <c r="U19">
        <f t="shared" si="2"/>
        <v>0</v>
      </c>
      <c r="V19">
        <f t="shared" si="3"/>
        <v>1</v>
      </c>
      <c r="W19">
        <f t="shared" si="4"/>
        <v>1</v>
      </c>
      <c r="X19">
        <f t="shared" si="5"/>
        <v>0</v>
      </c>
      <c r="Y19">
        <f t="shared" si="6"/>
        <v>0</v>
      </c>
      <c r="Z19">
        <f t="shared" si="7"/>
        <v>1</v>
      </c>
      <c r="AA19" s="32">
        <f t="shared" si="8"/>
        <v>0</v>
      </c>
      <c r="AB19" s="32">
        <f t="shared" si="9"/>
        <v>-63.72</v>
      </c>
      <c r="AN19" s="59"/>
      <c r="AO19" s="60"/>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0"/>
    </row>
    <row r="20" spans="1:65" x14ac:dyDescent="0.25">
      <c r="A20" s="42" t="s">
        <v>31</v>
      </c>
      <c r="B20" s="43">
        <v>0.01</v>
      </c>
      <c r="C20" s="43">
        <v>28</v>
      </c>
      <c r="D20" s="42" t="s">
        <v>16</v>
      </c>
      <c r="E20" s="43" t="b">
        <v>0</v>
      </c>
      <c r="F20" s="43" t="b">
        <v>1</v>
      </c>
      <c r="G20" s="43">
        <v>17554</v>
      </c>
      <c r="H20" s="43">
        <v>17734</v>
      </c>
      <c r="I20" s="44">
        <v>42494</v>
      </c>
      <c r="J20" s="45">
        <v>0.39583333333333331</v>
      </c>
      <c r="K20" s="43">
        <v>17676</v>
      </c>
      <c r="L20" s="44">
        <v>42495</v>
      </c>
      <c r="M20" s="45">
        <v>0.35416666666666669</v>
      </c>
      <c r="N20" s="46">
        <v>2.5000000000000001E-3</v>
      </c>
      <c r="O20" s="43">
        <v>-343.84</v>
      </c>
      <c r="P20" s="43">
        <v>-506.24000000000007</v>
      </c>
      <c r="Q20" s="43">
        <v>-0.68</v>
      </c>
      <c r="R20" s="43">
        <v>2</v>
      </c>
      <c r="T20">
        <f t="shared" si="1"/>
        <v>1</v>
      </c>
      <c r="U20">
        <f t="shared" si="2"/>
        <v>0</v>
      </c>
      <c r="V20">
        <f t="shared" si="3"/>
        <v>1</v>
      </c>
      <c r="W20">
        <f t="shared" si="4"/>
        <v>0</v>
      </c>
      <c r="X20">
        <f t="shared" si="5"/>
        <v>1</v>
      </c>
      <c r="Y20">
        <f t="shared" si="6"/>
        <v>0</v>
      </c>
      <c r="Z20">
        <f t="shared" si="7"/>
        <v>1</v>
      </c>
      <c r="AA20" s="32">
        <f t="shared" si="8"/>
        <v>0</v>
      </c>
      <c r="AB20" s="32">
        <f t="shared" si="9"/>
        <v>-343.84</v>
      </c>
      <c r="AD20" s="1" t="s">
        <v>64</v>
      </c>
      <c r="AN20" s="59"/>
      <c r="AO20" s="60"/>
      <c r="AP20" s="61"/>
      <c r="AQ20" s="61"/>
      <c r="AR20" s="61"/>
      <c r="AS20" s="61"/>
      <c r="AT20" s="61"/>
      <c r="AU20" s="61"/>
      <c r="AV20" s="61"/>
      <c r="AW20" s="61"/>
      <c r="AX20" s="60"/>
      <c r="AY20" s="61"/>
      <c r="AZ20" s="61"/>
      <c r="BA20" s="61"/>
      <c r="BB20" s="61"/>
      <c r="BC20" s="60"/>
      <c r="BD20" s="61"/>
      <c r="BE20" s="61"/>
      <c r="BF20" s="61"/>
      <c r="BG20" s="61"/>
      <c r="BH20" s="61"/>
      <c r="BI20" s="60"/>
      <c r="BJ20" s="61"/>
      <c r="BK20" s="61"/>
      <c r="BL20" s="60"/>
      <c r="BM20" s="61"/>
    </row>
    <row r="21" spans="1:65" ht="15" customHeight="1" x14ac:dyDescent="0.25">
      <c r="A21" s="42" t="s">
        <v>31</v>
      </c>
      <c r="B21" s="43">
        <v>0.01</v>
      </c>
      <c r="C21" s="43">
        <v>25</v>
      </c>
      <c r="D21" s="42" t="s">
        <v>16</v>
      </c>
      <c r="E21" s="43" t="b">
        <v>0</v>
      </c>
      <c r="F21" s="43" t="b">
        <v>1</v>
      </c>
      <c r="G21" s="43">
        <v>17583</v>
      </c>
      <c r="H21" s="43">
        <v>17781</v>
      </c>
      <c r="I21" s="44">
        <v>42489</v>
      </c>
      <c r="J21" s="45">
        <v>0.64583333333333337</v>
      </c>
      <c r="K21" s="43">
        <v>17688</v>
      </c>
      <c r="L21" s="44">
        <v>42492</v>
      </c>
      <c r="M21" s="45">
        <v>0.1875</v>
      </c>
      <c r="N21" s="46">
        <v>2.5000000000000001E-3</v>
      </c>
      <c r="O21" s="43">
        <v>-264.5</v>
      </c>
      <c r="P21" s="43">
        <v>-497</v>
      </c>
      <c r="Q21" s="43">
        <v>-0.53</v>
      </c>
      <c r="R21" s="43">
        <v>4</v>
      </c>
      <c r="T21">
        <f t="shared" si="1"/>
        <v>1</v>
      </c>
      <c r="U21">
        <f t="shared" si="2"/>
        <v>0</v>
      </c>
      <c r="V21">
        <f t="shared" si="3"/>
        <v>1</v>
      </c>
      <c r="W21">
        <f t="shared" si="4"/>
        <v>0</v>
      </c>
      <c r="X21">
        <f t="shared" si="5"/>
        <v>1</v>
      </c>
      <c r="Y21">
        <f t="shared" si="6"/>
        <v>0</v>
      </c>
      <c r="Z21">
        <f t="shared" si="7"/>
        <v>1</v>
      </c>
      <c r="AA21" s="32">
        <f t="shared" si="8"/>
        <v>0</v>
      </c>
      <c r="AB21" s="32">
        <f t="shared" si="9"/>
        <v>-264.5</v>
      </c>
      <c r="AD21" s="68" t="s">
        <v>86</v>
      </c>
      <c r="AE21" s="68"/>
      <c r="AF21" s="68"/>
      <c r="AG21" s="68"/>
      <c r="AH21" s="68"/>
      <c r="AI21" s="68"/>
      <c r="AJ21" s="68"/>
      <c r="AK21" s="68"/>
      <c r="AL21" s="68"/>
      <c r="AN21" s="59"/>
      <c r="AO21" s="60"/>
      <c r="AP21" s="60"/>
      <c r="AQ21" s="61"/>
      <c r="AR21" s="61"/>
      <c r="AS21" s="61"/>
      <c r="AT21" s="61"/>
      <c r="AU21" s="61"/>
      <c r="AV21" s="61"/>
      <c r="AW21" s="61"/>
      <c r="AX21" s="61"/>
      <c r="AY21" s="61"/>
      <c r="AZ21" s="60"/>
      <c r="BA21" s="61"/>
      <c r="BB21" s="61"/>
      <c r="BC21" s="61"/>
      <c r="BD21" s="61"/>
      <c r="BE21" s="61"/>
      <c r="BF21" s="61"/>
      <c r="BG21" s="61"/>
      <c r="BH21" s="61"/>
      <c r="BI21" s="61"/>
      <c r="BJ21" s="61"/>
      <c r="BK21" s="61"/>
      <c r="BL21" s="61"/>
      <c r="BM21" s="60"/>
    </row>
    <row r="22" spans="1:65" x14ac:dyDescent="0.25">
      <c r="A22" s="42" t="s">
        <v>31</v>
      </c>
      <c r="B22" s="43">
        <v>0.01</v>
      </c>
      <c r="C22" s="43">
        <v>27</v>
      </c>
      <c r="D22" s="42" t="s">
        <v>16</v>
      </c>
      <c r="E22" s="43" t="b">
        <v>0</v>
      </c>
      <c r="F22" s="43" t="b">
        <v>1</v>
      </c>
      <c r="G22" s="43">
        <v>17470</v>
      </c>
      <c r="H22" s="43">
        <v>17655</v>
      </c>
      <c r="I22" s="44">
        <v>42503</v>
      </c>
      <c r="J22" s="45">
        <v>0.77083333333333337</v>
      </c>
      <c r="K22" s="43">
        <v>17572</v>
      </c>
      <c r="L22" s="44">
        <v>42506</v>
      </c>
      <c r="M22" s="45">
        <v>0.58333333333333337</v>
      </c>
      <c r="N22" s="46">
        <v>2.5000000000000001E-3</v>
      </c>
      <c r="O22" s="43">
        <v>-277.56</v>
      </c>
      <c r="P22" s="43">
        <v>-501.66</v>
      </c>
      <c r="Q22" s="43">
        <v>-0.55000000000000004</v>
      </c>
      <c r="R22" s="43">
        <v>4</v>
      </c>
      <c r="T22">
        <f t="shared" si="1"/>
        <v>1</v>
      </c>
      <c r="U22">
        <f t="shared" si="2"/>
        <v>0</v>
      </c>
      <c r="V22">
        <f t="shared" si="3"/>
        <v>1</v>
      </c>
      <c r="W22">
        <f t="shared" si="4"/>
        <v>0</v>
      </c>
      <c r="X22">
        <f t="shared" si="5"/>
        <v>1</v>
      </c>
      <c r="Y22">
        <f t="shared" si="6"/>
        <v>0</v>
      </c>
      <c r="Z22">
        <f t="shared" si="7"/>
        <v>1</v>
      </c>
      <c r="AA22" s="32">
        <f t="shared" si="8"/>
        <v>0</v>
      </c>
      <c r="AB22" s="32">
        <f t="shared" si="9"/>
        <v>-277.56</v>
      </c>
      <c r="AD22" s="68"/>
      <c r="AE22" s="68"/>
      <c r="AF22" s="68"/>
      <c r="AG22" s="68"/>
      <c r="AH22" s="68"/>
      <c r="AI22" s="68"/>
      <c r="AJ22" s="68"/>
      <c r="AK22" s="68"/>
      <c r="AL22" s="68"/>
      <c r="AN22" s="59"/>
      <c r="AO22" s="60"/>
      <c r="AP22" s="61"/>
      <c r="AQ22" s="61"/>
      <c r="AR22" s="60"/>
      <c r="AS22" s="61"/>
      <c r="AT22" s="61"/>
      <c r="AU22" s="60"/>
      <c r="AV22" s="61"/>
      <c r="AW22" s="61"/>
      <c r="AX22" s="60"/>
      <c r="AY22" s="61"/>
      <c r="AZ22" s="61"/>
      <c r="BA22" s="60"/>
      <c r="BB22" s="61"/>
      <c r="BC22" s="61"/>
      <c r="BD22" s="61"/>
      <c r="BE22" s="61"/>
      <c r="BF22" s="61"/>
      <c r="BG22" s="61"/>
      <c r="BH22" s="61"/>
      <c r="BI22" s="61"/>
      <c r="BJ22" s="61"/>
      <c r="BK22" s="61"/>
      <c r="BL22" s="60"/>
      <c r="BM22" s="61"/>
    </row>
    <row r="23" spans="1:65" x14ac:dyDescent="0.25">
      <c r="A23" s="42" t="s">
        <v>30</v>
      </c>
      <c r="B23" s="43">
        <v>0.01</v>
      </c>
      <c r="C23" s="43">
        <v>18</v>
      </c>
      <c r="D23" s="42" t="s">
        <v>17</v>
      </c>
      <c r="E23" s="43" t="b">
        <v>1</v>
      </c>
      <c r="F23" s="43" t="b">
        <v>0</v>
      </c>
      <c r="G23" s="43">
        <v>1.51509</v>
      </c>
      <c r="H23" s="43">
        <v>1.4888699999999999</v>
      </c>
      <c r="I23" s="44">
        <v>42493</v>
      </c>
      <c r="J23" s="45">
        <v>0.16666666666666666</v>
      </c>
      <c r="K23" s="43">
        <v>1.5505100000000001</v>
      </c>
      <c r="L23" s="44">
        <v>42507</v>
      </c>
      <c r="M23" s="45">
        <v>4.1666666666666664E-2</v>
      </c>
      <c r="N23" s="46">
        <v>2.5000000000000001E-3</v>
      </c>
      <c r="O23" s="43">
        <v>608.76</v>
      </c>
      <c r="P23" s="43">
        <v>-500.76</v>
      </c>
      <c r="Q23" s="43">
        <v>1.22</v>
      </c>
      <c r="R23" s="43">
        <v>15</v>
      </c>
      <c r="T23">
        <f t="shared" si="1"/>
        <v>1</v>
      </c>
      <c r="U23">
        <f t="shared" si="2"/>
        <v>1</v>
      </c>
      <c r="V23">
        <f t="shared" si="3"/>
        <v>0</v>
      </c>
      <c r="W23">
        <f t="shared" si="4"/>
        <v>1</v>
      </c>
      <c r="X23">
        <f t="shared" si="5"/>
        <v>0</v>
      </c>
      <c r="Y23">
        <f t="shared" si="6"/>
        <v>1</v>
      </c>
      <c r="Z23">
        <f t="shared" si="7"/>
        <v>0</v>
      </c>
      <c r="AA23" s="32">
        <f t="shared" si="8"/>
        <v>608.76</v>
      </c>
      <c r="AB23" s="32">
        <f t="shared" si="9"/>
        <v>0</v>
      </c>
      <c r="AD23" s="68"/>
      <c r="AE23" s="68"/>
      <c r="AF23" s="68"/>
      <c r="AG23" s="68"/>
      <c r="AH23" s="68"/>
      <c r="AI23" s="68"/>
      <c r="AJ23" s="68"/>
      <c r="AK23" s="68"/>
      <c r="AL23" s="68"/>
      <c r="AN23" s="59"/>
      <c r="AO23" s="60"/>
      <c r="AP23" s="61"/>
      <c r="AQ23" s="61"/>
      <c r="AR23" s="61"/>
      <c r="AS23" s="60"/>
      <c r="AT23" s="61"/>
      <c r="AU23" s="61"/>
      <c r="AV23" s="60"/>
      <c r="AW23" s="61"/>
      <c r="AX23" s="61"/>
      <c r="AY23" s="61"/>
      <c r="AZ23" s="61"/>
      <c r="BA23" s="61"/>
      <c r="BB23" s="61"/>
      <c r="BC23" s="61"/>
      <c r="BD23" s="60"/>
      <c r="BE23" s="61"/>
      <c r="BF23" s="61"/>
      <c r="BG23" s="61"/>
      <c r="BH23" s="61"/>
      <c r="BI23" s="61"/>
      <c r="BJ23" s="61"/>
      <c r="BK23" s="61"/>
      <c r="BL23" s="61"/>
      <c r="BM23" s="61"/>
    </row>
    <row r="24" spans="1:65" x14ac:dyDescent="0.25">
      <c r="A24" s="42" t="s">
        <v>30</v>
      </c>
      <c r="B24" s="43">
        <v>0.01</v>
      </c>
      <c r="C24" s="43">
        <v>12</v>
      </c>
      <c r="D24" s="42" t="s">
        <v>21</v>
      </c>
      <c r="E24" s="43" t="b">
        <v>1</v>
      </c>
      <c r="F24" s="43" t="b">
        <v>0</v>
      </c>
      <c r="G24" s="43">
        <v>1.55308</v>
      </c>
      <c r="H24" s="43">
        <v>1.51342</v>
      </c>
      <c r="I24" s="44">
        <v>42496</v>
      </c>
      <c r="J24" s="45">
        <v>0.5</v>
      </c>
      <c r="K24" s="43">
        <v>1.5505500000000001</v>
      </c>
      <c r="L24" s="44">
        <v>42507</v>
      </c>
      <c r="M24" s="45">
        <v>0</v>
      </c>
      <c r="N24" s="46">
        <v>2.5000000000000001E-3</v>
      </c>
      <c r="O24" s="43">
        <v>-49.56</v>
      </c>
      <c r="P24" s="43">
        <v>-495.12</v>
      </c>
      <c r="Q24" s="43">
        <v>-0.1</v>
      </c>
      <c r="R24" s="43">
        <v>12</v>
      </c>
      <c r="T24">
        <f t="shared" si="1"/>
        <v>1</v>
      </c>
      <c r="U24">
        <f t="shared" si="2"/>
        <v>1</v>
      </c>
      <c r="V24">
        <f t="shared" si="3"/>
        <v>0</v>
      </c>
      <c r="W24">
        <f t="shared" si="4"/>
        <v>1</v>
      </c>
      <c r="X24">
        <f t="shared" si="5"/>
        <v>0</v>
      </c>
      <c r="Y24">
        <f t="shared" si="6"/>
        <v>0</v>
      </c>
      <c r="Z24">
        <f t="shared" si="7"/>
        <v>1</v>
      </c>
      <c r="AA24" s="32">
        <f t="shared" si="8"/>
        <v>0</v>
      </c>
      <c r="AB24" s="32">
        <f t="shared" si="9"/>
        <v>-49.56</v>
      </c>
      <c r="AD24" s="68"/>
      <c r="AE24" s="68"/>
      <c r="AF24" s="68"/>
      <c r="AG24" s="68"/>
      <c r="AH24" s="68"/>
      <c r="AI24" s="68"/>
      <c r="AJ24" s="68"/>
      <c r="AK24" s="68"/>
      <c r="AL24" s="68"/>
      <c r="AN24" s="59"/>
      <c r="AO24" s="60"/>
      <c r="AP24" s="61"/>
      <c r="AQ24" s="61"/>
      <c r="AR24" s="61"/>
      <c r="AS24" s="61"/>
      <c r="AT24" s="61"/>
      <c r="AU24" s="61"/>
      <c r="AV24" s="61"/>
      <c r="AW24" s="61"/>
      <c r="AX24" s="61"/>
      <c r="AY24" s="61"/>
      <c r="AZ24" s="61"/>
      <c r="BA24" s="61"/>
      <c r="BB24" s="61"/>
      <c r="BC24" s="61"/>
      <c r="BD24" s="61"/>
      <c r="BE24" s="61"/>
      <c r="BF24" s="61"/>
      <c r="BG24" s="61"/>
      <c r="BH24" s="60"/>
      <c r="BI24" s="61"/>
      <c r="BJ24" s="61"/>
      <c r="BK24" s="61"/>
      <c r="BL24" s="61"/>
      <c r="BM24" s="61"/>
    </row>
    <row r="25" spans="1:65" x14ac:dyDescent="0.25">
      <c r="A25" s="42" t="s">
        <v>30</v>
      </c>
      <c r="B25" s="43">
        <v>0.01</v>
      </c>
      <c r="C25" s="43">
        <v>16</v>
      </c>
      <c r="D25" s="42" t="s">
        <v>16</v>
      </c>
      <c r="E25" s="43" t="b">
        <v>1</v>
      </c>
      <c r="F25" s="43" t="b">
        <v>0</v>
      </c>
      <c r="G25" s="43">
        <v>1.49302</v>
      </c>
      <c r="H25" s="43">
        <v>1.46282</v>
      </c>
      <c r="I25" s="44">
        <v>42487</v>
      </c>
      <c r="J25" s="45">
        <v>0.60416666666666663</v>
      </c>
      <c r="K25" s="43">
        <v>1.55053</v>
      </c>
      <c r="L25" s="44">
        <v>42507</v>
      </c>
      <c r="M25" s="45">
        <v>6.25E-2</v>
      </c>
      <c r="N25" s="46">
        <v>2.5000000000000001E-3</v>
      </c>
      <c r="O25" s="43">
        <v>894.56</v>
      </c>
      <c r="P25" s="43">
        <v>-508.8</v>
      </c>
      <c r="Q25" s="43">
        <v>1.76</v>
      </c>
      <c r="R25" s="43">
        <v>21</v>
      </c>
      <c r="T25">
        <f t="shared" si="1"/>
        <v>1</v>
      </c>
      <c r="U25">
        <f t="shared" si="2"/>
        <v>1</v>
      </c>
      <c r="V25">
        <f t="shared" si="3"/>
        <v>0</v>
      </c>
      <c r="W25">
        <f t="shared" si="4"/>
        <v>1</v>
      </c>
      <c r="X25">
        <f t="shared" si="5"/>
        <v>0</v>
      </c>
      <c r="Y25">
        <f t="shared" si="6"/>
        <v>1</v>
      </c>
      <c r="Z25">
        <f t="shared" si="7"/>
        <v>0</v>
      </c>
      <c r="AA25" s="32">
        <f t="shared" si="8"/>
        <v>894.56</v>
      </c>
      <c r="AB25" s="32">
        <f t="shared" si="9"/>
        <v>0</v>
      </c>
      <c r="AD25" s="68"/>
      <c r="AE25" s="68"/>
      <c r="AF25" s="68"/>
      <c r="AG25" s="68"/>
      <c r="AH25" s="68"/>
      <c r="AI25" s="68"/>
      <c r="AJ25" s="68"/>
      <c r="AK25" s="68"/>
      <c r="AL25" s="68"/>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row>
    <row r="26" spans="1:65" x14ac:dyDescent="0.25">
      <c r="A26" s="42" t="s">
        <v>67</v>
      </c>
      <c r="B26" s="43">
        <v>0.01</v>
      </c>
      <c r="C26" s="43">
        <v>34</v>
      </c>
      <c r="D26" s="42" t="s">
        <v>16</v>
      </c>
      <c r="E26" s="43" t="b">
        <v>1</v>
      </c>
      <c r="F26" s="43" t="b">
        <v>1</v>
      </c>
      <c r="G26" s="43">
        <v>1.4533199999999999</v>
      </c>
      <c r="H26" s="43">
        <v>1.4403699999999999</v>
      </c>
      <c r="I26" s="44">
        <v>42493</v>
      </c>
      <c r="J26" s="45">
        <v>0.4375</v>
      </c>
      <c r="K26" s="43">
        <v>1.46478</v>
      </c>
      <c r="L26" s="44">
        <v>42495</v>
      </c>
      <c r="M26" s="45">
        <v>0.52083333333333337</v>
      </c>
      <c r="N26" s="46">
        <v>2.5000000000000001E-3</v>
      </c>
      <c r="O26" s="43">
        <v>328.44</v>
      </c>
      <c r="P26" s="43">
        <v>-501.5</v>
      </c>
      <c r="Q26" s="43">
        <v>0.65</v>
      </c>
      <c r="R26" s="43">
        <v>3</v>
      </c>
      <c r="T26">
        <f t="shared" si="1"/>
        <v>1</v>
      </c>
      <c r="U26">
        <f t="shared" si="2"/>
        <v>1</v>
      </c>
      <c r="V26">
        <f t="shared" si="3"/>
        <v>0</v>
      </c>
      <c r="W26">
        <f t="shared" si="4"/>
        <v>0</v>
      </c>
      <c r="X26">
        <f t="shared" si="5"/>
        <v>1</v>
      </c>
      <c r="Y26">
        <f t="shared" si="6"/>
        <v>1</v>
      </c>
      <c r="Z26">
        <f t="shared" si="7"/>
        <v>0</v>
      </c>
      <c r="AA26" s="32">
        <f t="shared" si="8"/>
        <v>328.44</v>
      </c>
      <c r="AB26" s="32">
        <f t="shared" si="9"/>
        <v>0</v>
      </c>
      <c r="AD26" s="68"/>
      <c r="AE26" s="68"/>
      <c r="AF26" s="68"/>
      <c r="AG26" s="68"/>
      <c r="AH26" s="68"/>
      <c r="AI26" s="68"/>
      <c r="AJ26" s="68"/>
      <c r="AK26" s="68"/>
      <c r="AL26" s="68"/>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row>
    <row r="27" spans="1:65" x14ac:dyDescent="0.25">
      <c r="A27" s="42" t="s">
        <v>67</v>
      </c>
      <c r="B27" s="43">
        <v>0.01</v>
      </c>
      <c r="C27" s="43">
        <v>26</v>
      </c>
      <c r="D27" s="42" t="s">
        <v>17</v>
      </c>
      <c r="E27" s="43" t="b">
        <v>1</v>
      </c>
      <c r="F27" s="43" t="b">
        <v>1</v>
      </c>
      <c r="G27" s="43">
        <v>1.46892</v>
      </c>
      <c r="H27" s="43">
        <v>1.45157</v>
      </c>
      <c r="I27" s="44">
        <v>42494</v>
      </c>
      <c r="J27" s="45">
        <v>0.5</v>
      </c>
      <c r="K27" s="43">
        <v>1.46435</v>
      </c>
      <c r="L27" s="44">
        <v>42495</v>
      </c>
      <c r="M27" s="45">
        <v>0.5</v>
      </c>
      <c r="N27" s="46">
        <v>2.5000000000000001E-3</v>
      </c>
      <c r="O27" s="43">
        <v>-165.62</v>
      </c>
      <c r="P27" s="43">
        <v>-497.90000000000003</v>
      </c>
      <c r="Q27" s="43">
        <v>-0.33</v>
      </c>
      <c r="R27" s="43">
        <v>2</v>
      </c>
      <c r="S27" s="47"/>
      <c r="T27" s="47">
        <f t="shared" si="1"/>
        <v>1</v>
      </c>
      <c r="U27" s="47">
        <f t="shared" si="2"/>
        <v>1</v>
      </c>
      <c r="V27" s="47">
        <f t="shared" si="3"/>
        <v>0</v>
      </c>
      <c r="W27" s="47">
        <f t="shared" si="4"/>
        <v>0</v>
      </c>
      <c r="X27" s="47">
        <f t="shared" si="5"/>
        <v>1</v>
      </c>
      <c r="Y27" s="47">
        <f t="shared" si="6"/>
        <v>0</v>
      </c>
      <c r="Z27" s="47">
        <f t="shared" si="7"/>
        <v>1</v>
      </c>
      <c r="AA27" s="48">
        <f t="shared" si="8"/>
        <v>0</v>
      </c>
      <c r="AB27" s="48">
        <f t="shared" si="9"/>
        <v>-165.62</v>
      </c>
      <c r="AD27" s="68"/>
      <c r="AE27" s="68"/>
      <c r="AF27" s="68"/>
      <c r="AG27" s="68"/>
      <c r="AH27" s="68"/>
      <c r="AI27" s="68"/>
      <c r="AJ27" s="68"/>
      <c r="AK27" s="68"/>
      <c r="AL27" s="68"/>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row>
    <row r="28" spans="1:65" x14ac:dyDescent="0.25">
      <c r="A28" s="42" t="s">
        <v>67</v>
      </c>
      <c r="B28" s="43">
        <v>0.01</v>
      </c>
      <c r="C28" s="43">
        <v>51</v>
      </c>
      <c r="D28" s="42" t="s">
        <v>16</v>
      </c>
      <c r="E28" s="43" t="b">
        <v>0</v>
      </c>
      <c r="F28" s="43" t="b">
        <v>0</v>
      </c>
      <c r="G28" s="43">
        <v>1.45492</v>
      </c>
      <c r="H28" s="43">
        <v>1.46302</v>
      </c>
      <c r="I28" s="44">
        <v>42507</v>
      </c>
      <c r="J28" s="45">
        <v>0.10416666666666667</v>
      </c>
      <c r="K28" s="43">
        <v>1.4619800000000001</v>
      </c>
      <c r="L28" s="44">
        <v>42507</v>
      </c>
      <c r="M28" s="45">
        <v>0.375</v>
      </c>
      <c r="N28" s="46">
        <v>2.5000000000000001E-3</v>
      </c>
      <c r="O28" s="43">
        <v>-451.86</v>
      </c>
      <c r="P28" s="43">
        <v>-504.90000000000003</v>
      </c>
      <c r="Q28" s="43">
        <v>-0.89</v>
      </c>
      <c r="R28" s="43">
        <v>1</v>
      </c>
      <c r="T28">
        <f t="shared" si="1"/>
        <v>1</v>
      </c>
      <c r="U28">
        <f t="shared" si="2"/>
        <v>0</v>
      </c>
      <c r="V28">
        <f t="shared" si="3"/>
        <v>1</v>
      </c>
      <c r="W28">
        <f t="shared" si="4"/>
        <v>1</v>
      </c>
      <c r="X28">
        <f t="shared" si="5"/>
        <v>0</v>
      </c>
      <c r="Y28">
        <f t="shared" si="6"/>
        <v>0</v>
      </c>
      <c r="Z28">
        <f t="shared" si="7"/>
        <v>1</v>
      </c>
      <c r="AA28" s="32">
        <f t="shared" si="8"/>
        <v>0</v>
      </c>
      <c r="AB28" s="32">
        <f t="shared" si="9"/>
        <v>-451.86</v>
      </c>
      <c r="AD28" s="67" t="s">
        <v>79</v>
      </c>
      <c r="AE28" s="67"/>
      <c r="AF28" s="67"/>
      <c r="AG28" s="67"/>
      <c r="AH28" s="67"/>
      <c r="AI28" s="67"/>
      <c r="AJ28" s="67"/>
      <c r="AK28" s="67"/>
      <c r="AL28" s="67"/>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row>
    <row r="29" spans="1:65" x14ac:dyDescent="0.25">
      <c r="A29" s="42" t="s">
        <v>22</v>
      </c>
      <c r="B29" s="43">
        <v>0.01</v>
      </c>
      <c r="C29" s="43">
        <v>36</v>
      </c>
      <c r="D29" s="42" t="s">
        <v>17</v>
      </c>
      <c r="E29" s="43" t="b">
        <v>1</v>
      </c>
      <c r="F29" s="43" t="b">
        <v>1</v>
      </c>
      <c r="G29" s="43">
        <v>1.1548700000000001</v>
      </c>
      <c r="H29" s="43">
        <v>1.14141</v>
      </c>
      <c r="I29" s="44">
        <v>42493</v>
      </c>
      <c r="J29" s="45">
        <v>0.25</v>
      </c>
      <c r="K29" s="43">
        <v>1.1470899999999999</v>
      </c>
      <c r="L29" s="44">
        <v>42494</v>
      </c>
      <c r="M29" s="45">
        <v>0.33333333333333331</v>
      </c>
      <c r="N29" s="46">
        <v>2.5000000000000001E-3</v>
      </c>
      <c r="O29" s="43">
        <v>-301.68</v>
      </c>
      <c r="P29" s="43">
        <v>-506.16</v>
      </c>
      <c r="Q29" s="43">
        <v>-0.6</v>
      </c>
      <c r="R29" s="43">
        <v>2</v>
      </c>
      <c r="T29">
        <f t="shared" si="1"/>
        <v>1</v>
      </c>
      <c r="U29">
        <f t="shared" si="2"/>
        <v>1</v>
      </c>
      <c r="V29">
        <f t="shared" si="3"/>
        <v>0</v>
      </c>
      <c r="W29">
        <f t="shared" si="4"/>
        <v>0</v>
      </c>
      <c r="X29">
        <f t="shared" si="5"/>
        <v>1</v>
      </c>
      <c r="Y29">
        <f t="shared" si="6"/>
        <v>0</v>
      </c>
      <c r="Z29">
        <f t="shared" si="7"/>
        <v>1</v>
      </c>
      <c r="AA29" s="32">
        <f t="shared" si="8"/>
        <v>0</v>
      </c>
      <c r="AB29" s="32">
        <f t="shared" si="9"/>
        <v>-301.68</v>
      </c>
      <c r="AD29" s="62" t="s">
        <v>30</v>
      </c>
      <c r="AE29" s="36"/>
      <c r="AF29" s="36"/>
      <c r="AG29" s="36"/>
      <c r="AH29" s="36"/>
      <c r="AI29" s="36"/>
      <c r="AJ29" s="36"/>
      <c r="AK29" s="36"/>
      <c r="AL29" s="36"/>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row>
    <row r="30" spans="1:65" x14ac:dyDescent="0.25">
      <c r="A30" s="42" t="s">
        <v>22</v>
      </c>
      <c r="B30" s="43">
        <v>0.01</v>
      </c>
      <c r="C30" s="43">
        <v>125</v>
      </c>
      <c r="D30" s="42" t="s">
        <v>16</v>
      </c>
      <c r="E30" s="43" t="b">
        <v>0</v>
      </c>
      <c r="F30" s="43" t="b">
        <v>0</v>
      </c>
      <c r="G30" s="43">
        <v>1.13523</v>
      </c>
      <c r="H30" s="43">
        <v>1.1386400000000001</v>
      </c>
      <c r="I30" s="44">
        <v>42503</v>
      </c>
      <c r="J30" s="45">
        <v>0.3125</v>
      </c>
      <c r="K30" s="43">
        <v>1.1323000000000001</v>
      </c>
      <c r="L30" s="44">
        <v>42506</v>
      </c>
      <c r="M30" s="45">
        <v>0.33333333333333331</v>
      </c>
      <c r="N30" s="46">
        <v>2.5000000000000001E-3</v>
      </c>
      <c r="O30" s="43">
        <v>291.25</v>
      </c>
      <c r="P30" s="43">
        <v>-501.25</v>
      </c>
      <c r="Q30" s="43">
        <v>0.57999999999999996</v>
      </c>
      <c r="R30" s="43">
        <v>4</v>
      </c>
      <c r="T30">
        <f t="shared" si="1"/>
        <v>1</v>
      </c>
      <c r="U30">
        <f t="shared" si="2"/>
        <v>0</v>
      </c>
      <c r="V30">
        <f t="shared" si="3"/>
        <v>1</v>
      </c>
      <c r="W30">
        <f t="shared" si="4"/>
        <v>1</v>
      </c>
      <c r="X30">
        <f t="shared" si="5"/>
        <v>0</v>
      </c>
      <c r="Y30">
        <f t="shared" si="6"/>
        <v>1</v>
      </c>
      <c r="Z30">
        <f t="shared" si="7"/>
        <v>0</v>
      </c>
      <c r="AA30" s="32">
        <f t="shared" si="8"/>
        <v>291.25</v>
      </c>
      <c r="AB30" s="32">
        <f t="shared" si="9"/>
        <v>0</v>
      </c>
      <c r="AD30" s="62" t="s">
        <v>18</v>
      </c>
      <c r="AE30" s="36"/>
      <c r="AF30" s="36"/>
      <c r="AG30" s="36"/>
      <c r="AH30" s="36"/>
      <c r="AI30" s="36"/>
      <c r="AJ30" s="36"/>
      <c r="AK30" s="36"/>
      <c r="AL30" s="36"/>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row>
    <row r="31" spans="1:65" x14ac:dyDescent="0.25">
      <c r="A31" s="42" t="s">
        <v>22</v>
      </c>
      <c r="B31" s="43">
        <v>0.01</v>
      </c>
      <c r="C31" s="43">
        <v>53</v>
      </c>
      <c r="D31" s="42" t="s">
        <v>16</v>
      </c>
      <c r="E31" s="43" t="b">
        <v>1</v>
      </c>
      <c r="F31" s="43" t="b">
        <v>1</v>
      </c>
      <c r="G31" s="43">
        <v>1.1422399999999999</v>
      </c>
      <c r="H31" s="43">
        <v>1.1333599999999999</v>
      </c>
      <c r="I31" s="44">
        <v>42489</v>
      </c>
      <c r="J31" s="45">
        <v>0.52083333333333337</v>
      </c>
      <c r="K31" s="43">
        <v>1.14784</v>
      </c>
      <c r="L31" s="44">
        <v>42494</v>
      </c>
      <c r="M31" s="45">
        <v>0.58333333333333337</v>
      </c>
      <c r="N31" s="46">
        <v>2.5000000000000001E-3</v>
      </c>
      <c r="O31" s="43">
        <v>265</v>
      </c>
      <c r="P31" s="43">
        <v>-502.44</v>
      </c>
      <c r="Q31" s="43">
        <v>0.53</v>
      </c>
      <c r="R31" s="43">
        <v>6</v>
      </c>
      <c r="T31">
        <f t="shared" si="1"/>
        <v>1</v>
      </c>
      <c r="U31">
        <f t="shared" si="2"/>
        <v>1</v>
      </c>
      <c r="V31">
        <f t="shared" si="3"/>
        <v>0</v>
      </c>
      <c r="W31">
        <f t="shared" si="4"/>
        <v>0</v>
      </c>
      <c r="X31">
        <f t="shared" si="5"/>
        <v>1</v>
      </c>
      <c r="Y31">
        <f t="shared" si="6"/>
        <v>1</v>
      </c>
      <c r="Z31">
        <f t="shared" si="7"/>
        <v>0</v>
      </c>
      <c r="AA31" s="32">
        <f t="shared" si="8"/>
        <v>265</v>
      </c>
      <c r="AB31" s="32">
        <f t="shared" si="9"/>
        <v>0</v>
      </c>
      <c r="AD31" s="62" t="s">
        <v>76</v>
      </c>
      <c r="AE31" s="36"/>
      <c r="AF31" s="36"/>
      <c r="AG31" s="36"/>
      <c r="AH31" s="36"/>
      <c r="AI31" s="36"/>
      <c r="AJ31" s="36"/>
      <c r="AK31" s="36"/>
      <c r="AL31" s="36"/>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row>
    <row r="32" spans="1:65" x14ac:dyDescent="0.25">
      <c r="A32" s="42" t="s">
        <v>22</v>
      </c>
      <c r="B32" s="43">
        <v>0.01</v>
      </c>
      <c r="C32" s="43">
        <v>74</v>
      </c>
      <c r="D32" s="42" t="s">
        <v>16</v>
      </c>
      <c r="E32" s="43" t="b">
        <v>0</v>
      </c>
      <c r="F32" s="43" t="b">
        <v>0</v>
      </c>
      <c r="G32" s="43">
        <v>1.1429400000000001</v>
      </c>
      <c r="H32" s="43">
        <v>1.1491400000000001</v>
      </c>
      <c r="I32" s="44">
        <v>42495</v>
      </c>
      <c r="J32" s="45">
        <v>0.41666666666666669</v>
      </c>
      <c r="K32" s="43">
        <v>1.1436299999999999</v>
      </c>
      <c r="L32" s="44">
        <v>42496</v>
      </c>
      <c r="M32" s="45">
        <v>0.5</v>
      </c>
      <c r="N32" s="46">
        <v>2.5000000000000001E-3</v>
      </c>
      <c r="O32" s="43">
        <v>-95.46</v>
      </c>
      <c r="P32" s="43">
        <v>-503.2</v>
      </c>
      <c r="Q32" s="43">
        <v>-0.19</v>
      </c>
      <c r="R32" s="43">
        <v>2</v>
      </c>
      <c r="T32">
        <f t="shared" si="1"/>
        <v>1</v>
      </c>
      <c r="U32">
        <f t="shared" si="2"/>
        <v>0</v>
      </c>
      <c r="V32">
        <f t="shared" si="3"/>
        <v>1</v>
      </c>
      <c r="W32">
        <f t="shared" si="4"/>
        <v>1</v>
      </c>
      <c r="X32">
        <f t="shared" si="5"/>
        <v>0</v>
      </c>
      <c r="Y32">
        <f t="shared" si="6"/>
        <v>0</v>
      </c>
      <c r="Z32">
        <f t="shared" si="7"/>
        <v>1</v>
      </c>
      <c r="AA32" s="32">
        <f t="shared" si="8"/>
        <v>0</v>
      </c>
      <c r="AB32" s="32">
        <f t="shared" si="9"/>
        <v>-95.46</v>
      </c>
      <c r="AD32" s="62" t="s">
        <v>46</v>
      </c>
      <c r="AE32" s="36"/>
      <c r="AF32" s="36"/>
      <c r="AG32" s="36"/>
      <c r="AH32" s="36"/>
      <c r="AI32" s="36"/>
      <c r="AJ32" s="36"/>
      <c r="AK32" s="36"/>
      <c r="AL32" s="36"/>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row>
    <row r="33" spans="1:65" x14ac:dyDescent="0.25">
      <c r="A33" s="42" t="s">
        <v>75</v>
      </c>
      <c r="B33" s="43">
        <v>0.01</v>
      </c>
      <c r="C33" s="43">
        <v>43</v>
      </c>
      <c r="D33" s="42" t="s">
        <v>16</v>
      </c>
      <c r="E33" s="43" t="b">
        <v>0</v>
      </c>
      <c r="F33" s="43" t="b">
        <v>1</v>
      </c>
      <c r="G33" s="43">
        <v>6103.4</v>
      </c>
      <c r="H33" s="43">
        <v>6217.3</v>
      </c>
      <c r="I33" s="44">
        <v>42494</v>
      </c>
      <c r="J33" s="45">
        <v>0.35416666666666669</v>
      </c>
      <c r="K33" s="43">
        <v>6136.8</v>
      </c>
      <c r="L33" s="44">
        <v>42499</v>
      </c>
      <c r="M33" s="45">
        <v>0.35416666666666669</v>
      </c>
      <c r="N33" s="46">
        <v>2.5000000000000001E-3</v>
      </c>
      <c r="O33" s="43">
        <v>-156.52000000000001</v>
      </c>
      <c r="P33" s="43">
        <v>-502.66999999999996</v>
      </c>
      <c r="Q33" s="43">
        <v>-0.31</v>
      </c>
      <c r="R33" s="43">
        <v>6</v>
      </c>
      <c r="T33">
        <f t="shared" si="1"/>
        <v>1</v>
      </c>
      <c r="U33">
        <f t="shared" si="2"/>
        <v>0</v>
      </c>
      <c r="V33">
        <f t="shared" si="3"/>
        <v>1</v>
      </c>
      <c r="W33">
        <f t="shared" si="4"/>
        <v>0</v>
      </c>
      <c r="X33">
        <f t="shared" si="5"/>
        <v>1</v>
      </c>
      <c r="Y33">
        <f t="shared" si="6"/>
        <v>0</v>
      </c>
      <c r="Z33">
        <f t="shared" si="7"/>
        <v>1</v>
      </c>
      <c r="AA33" s="32">
        <f t="shared" si="8"/>
        <v>0</v>
      </c>
      <c r="AB33" s="32">
        <f t="shared" si="9"/>
        <v>-156.52000000000001</v>
      </c>
      <c r="AD33" s="62" t="s">
        <v>22</v>
      </c>
      <c r="AE33" s="36"/>
      <c r="AF33" s="36"/>
      <c r="AG33" s="36"/>
      <c r="AH33" s="36"/>
      <c r="AI33" s="36"/>
      <c r="AJ33" s="36"/>
      <c r="AK33" s="36"/>
      <c r="AL33" s="36"/>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row>
    <row r="34" spans="1:65" x14ac:dyDescent="0.25">
      <c r="A34" s="42" t="s">
        <v>18</v>
      </c>
      <c r="B34" s="43">
        <v>0.01</v>
      </c>
      <c r="C34" s="43">
        <v>29</v>
      </c>
      <c r="D34" s="42" t="s">
        <v>16</v>
      </c>
      <c r="E34" s="43" t="b">
        <v>1</v>
      </c>
      <c r="F34" s="43" t="b">
        <v>1</v>
      </c>
      <c r="G34" s="43">
        <v>1.9430000000000001</v>
      </c>
      <c r="H34" s="43">
        <v>1.9261999999999999</v>
      </c>
      <c r="I34" s="44">
        <v>42482</v>
      </c>
      <c r="J34" s="45">
        <v>0.54166666666666663</v>
      </c>
      <c r="K34" s="43">
        <v>1.9642999999999999</v>
      </c>
      <c r="L34" s="44">
        <v>42496</v>
      </c>
      <c r="M34" s="45">
        <v>0.5</v>
      </c>
      <c r="N34" s="46">
        <v>2.5000000000000001E-3</v>
      </c>
      <c r="O34" s="43">
        <v>603.20000000000005</v>
      </c>
      <c r="P34" s="43">
        <v>-501.70000000000005</v>
      </c>
      <c r="Q34" s="43">
        <v>1.2</v>
      </c>
      <c r="R34" s="43">
        <v>15</v>
      </c>
      <c r="T34">
        <f t="shared" si="1"/>
        <v>1</v>
      </c>
      <c r="U34">
        <f t="shared" si="2"/>
        <v>1</v>
      </c>
      <c r="V34">
        <f t="shared" si="3"/>
        <v>0</v>
      </c>
      <c r="W34">
        <f t="shared" si="4"/>
        <v>0</v>
      </c>
      <c r="X34">
        <f t="shared" si="5"/>
        <v>1</v>
      </c>
      <c r="Y34">
        <f t="shared" si="6"/>
        <v>1</v>
      </c>
      <c r="Z34">
        <f t="shared" si="7"/>
        <v>0</v>
      </c>
      <c r="AA34" s="32">
        <f t="shared" si="8"/>
        <v>603.20000000000005</v>
      </c>
      <c r="AB34" s="32">
        <f t="shared" si="9"/>
        <v>0</v>
      </c>
      <c r="AD34" s="36"/>
      <c r="AE34" s="36"/>
      <c r="AF34" s="36"/>
      <c r="AG34" s="36"/>
      <c r="AH34" s="36"/>
      <c r="AI34" s="36"/>
      <c r="AJ34" s="36"/>
      <c r="AK34" s="36"/>
      <c r="AL34" s="36"/>
      <c r="AN34" s="33" t="s">
        <v>77</v>
      </c>
      <c r="AO34" s="34">
        <f>SUM(AO3:AO33)</f>
        <v>-1971.7839999999164</v>
      </c>
      <c r="AP34" s="34">
        <f t="shared" ref="AP34:BM34" si="13">SUM(AP3:AP33)</f>
        <v>-142.74000000000478</v>
      </c>
      <c r="AQ34" s="34">
        <f t="shared" si="13"/>
        <v>-95.040000000000191</v>
      </c>
      <c r="AR34" s="34">
        <f t="shared" si="13"/>
        <v>-218.30999999999366</v>
      </c>
      <c r="AS34" s="34">
        <f t="shared" si="13"/>
        <v>-525.42000000000996</v>
      </c>
      <c r="AT34" s="34">
        <f t="shared" si="13"/>
        <v>1453.7600000000084</v>
      </c>
      <c r="AU34" s="34">
        <f t="shared" si="13"/>
        <v>-289.0399999999795</v>
      </c>
      <c r="AV34" s="34">
        <f t="shared" si="13"/>
        <v>0</v>
      </c>
      <c r="AW34" s="34">
        <f t="shared" si="13"/>
        <v>159.11000000001252</v>
      </c>
      <c r="AX34" s="34">
        <f t="shared" si="13"/>
        <v>-590.59999999999093</v>
      </c>
      <c r="AY34" s="34">
        <f t="shared" si="13"/>
        <v>-972.42999999999904</v>
      </c>
      <c r="AZ34" s="34">
        <f t="shared" si="13"/>
        <v>5.8800000000156274</v>
      </c>
      <c r="BA34" s="34">
        <f t="shared" si="13"/>
        <v>-501.89000000001886</v>
      </c>
      <c r="BB34" s="34">
        <f t="shared" si="13"/>
        <v>-266.83999999999725</v>
      </c>
      <c r="BC34" s="34">
        <f t="shared" si="13"/>
        <v>-63.719999999999345</v>
      </c>
      <c r="BD34" s="34">
        <f t="shared" si="13"/>
        <v>-885.90000000002328</v>
      </c>
      <c r="BE34" s="34">
        <f t="shared" si="13"/>
        <v>-156.52000000000234</v>
      </c>
      <c r="BF34" s="34">
        <f t="shared" si="13"/>
        <v>190</v>
      </c>
      <c r="BG34" s="34">
        <f t="shared" si="13"/>
        <v>-236.07400000000109</v>
      </c>
      <c r="BH34" s="34">
        <f t="shared" si="13"/>
        <v>4.1100000000441028</v>
      </c>
      <c r="BI34" s="34">
        <f t="shared" si="13"/>
        <v>-128.57999999998938</v>
      </c>
      <c r="BJ34" s="34">
        <f t="shared" si="13"/>
        <v>810.39999999999918</v>
      </c>
      <c r="BK34" s="34">
        <f t="shared" si="13"/>
        <v>-524.5399999999853</v>
      </c>
      <c r="BL34" s="34">
        <f t="shared" si="13"/>
        <v>0</v>
      </c>
      <c r="BM34" s="34">
        <f t="shared" si="13"/>
        <v>1002.5999999999984</v>
      </c>
    </row>
    <row r="35" spans="1:65" x14ac:dyDescent="0.25">
      <c r="A35" s="42" t="s">
        <v>18</v>
      </c>
      <c r="B35" s="43">
        <v>0.01</v>
      </c>
      <c r="C35" s="43">
        <v>15</v>
      </c>
      <c r="D35" s="42" t="s">
        <v>17</v>
      </c>
      <c r="E35" s="43" t="b">
        <v>1</v>
      </c>
      <c r="F35" s="43" t="b">
        <v>1</v>
      </c>
      <c r="G35" s="43">
        <v>1.9664999999999999</v>
      </c>
      <c r="H35" s="43">
        <v>1.9345000000000001</v>
      </c>
      <c r="I35" s="44">
        <v>42486</v>
      </c>
      <c r="J35" s="45">
        <v>0.29166666666666669</v>
      </c>
      <c r="K35" s="43">
        <v>1.9644999999999999</v>
      </c>
      <c r="L35" s="44">
        <v>42496</v>
      </c>
      <c r="M35" s="45">
        <v>0.5</v>
      </c>
      <c r="N35" s="46">
        <v>2.5000000000000001E-3</v>
      </c>
      <c r="O35" s="43">
        <v>-37.5</v>
      </c>
      <c r="P35" s="43">
        <v>-487.5</v>
      </c>
      <c r="Q35" s="43">
        <v>-0.08</v>
      </c>
      <c r="R35" s="43">
        <v>11</v>
      </c>
      <c r="S35" s="47"/>
      <c r="T35" s="47">
        <f t="shared" si="1"/>
        <v>1</v>
      </c>
      <c r="U35" s="47">
        <f t="shared" si="2"/>
        <v>1</v>
      </c>
      <c r="V35" s="47">
        <f t="shared" si="3"/>
        <v>0</v>
      </c>
      <c r="W35" s="47">
        <f t="shared" si="4"/>
        <v>0</v>
      </c>
      <c r="X35" s="47">
        <f t="shared" si="5"/>
        <v>1</v>
      </c>
      <c r="Y35" s="47">
        <f t="shared" si="6"/>
        <v>0</v>
      </c>
      <c r="Z35" s="47">
        <f t="shared" si="7"/>
        <v>1</v>
      </c>
      <c r="AA35" s="48">
        <f t="shared" si="8"/>
        <v>0</v>
      </c>
      <c r="AB35" s="48">
        <f t="shared" si="9"/>
        <v>-37.5</v>
      </c>
      <c r="AD35" s="67" t="s">
        <v>80</v>
      </c>
      <c r="AE35" s="67"/>
      <c r="AF35" s="67"/>
      <c r="AG35" s="67"/>
      <c r="AH35" s="67"/>
      <c r="AI35" s="67"/>
      <c r="AJ35" s="67"/>
      <c r="AK35" s="67"/>
      <c r="AL35" s="67"/>
      <c r="AO35" t="s">
        <v>78</v>
      </c>
      <c r="AP35">
        <f t="shared" ref="AP35:BM35" si="14">RANK(AP34,$AP34:$BM34)</f>
        <v>13</v>
      </c>
      <c r="AQ35">
        <f t="shared" si="14"/>
        <v>11</v>
      </c>
      <c r="AR35">
        <f t="shared" si="14"/>
        <v>15</v>
      </c>
      <c r="AS35">
        <f t="shared" si="14"/>
        <v>21</v>
      </c>
      <c r="AT35">
        <f t="shared" si="14"/>
        <v>1</v>
      </c>
      <c r="AU35">
        <f t="shared" si="14"/>
        <v>18</v>
      </c>
      <c r="AV35">
        <f t="shared" si="14"/>
        <v>8</v>
      </c>
      <c r="AW35">
        <f t="shared" si="14"/>
        <v>5</v>
      </c>
      <c r="AX35">
        <f t="shared" si="14"/>
        <v>22</v>
      </c>
      <c r="AY35">
        <f t="shared" si="14"/>
        <v>24</v>
      </c>
      <c r="AZ35">
        <f t="shared" si="14"/>
        <v>6</v>
      </c>
      <c r="BA35">
        <f t="shared" si="14"/>
        <v>19</v>
      </c>
      <c r="BB35">
        <f t="shared" si="14"/>
        <v>17</v>
      </c>
      <c r="BC35">
        <f t="shared" si="14"/>
        <v>10</v>
      </c>
      <c r="BD35">
        <f t="shared" si="14"/>
        <v>23</v>
      </c>
      <c r="BE35">
        <f t="shared" si="14"/>
        <v>14</v>
      </c>
      <c r="BF35">
        <f t="shared" si="14"/>
        <v>4</v>
      </c>
      <c r="BG35">
        <f t="shared" si="14"/>
        <v>16</v>
      </c>
      <c r="BH35">
        <f t="shared" si="14"/>
        <v>7</v>
      </c>
      <c r="BI35">
        <f t="shared" si="14"/>
        <v>12</v>
      </c>
      <c r="BJ35">
        <f t="shared" si="14"/>
        <v>3</v>
      </c>
      <c r="BK35">
        <f t="shared" si="14"/>
        <v>20</v>
      </c>
      <c r="BL35">
        <f t="shared" si="14"/>
        <v>8</v>
      </c>
      <c r="BM35">
        <f t="shared" si="14"/>
        <v>2</v>
      </c>
    </row>
    <row r="36" spans="1:65" x14ac:dyDescent="0.25">
      <c r="A36" s="42" t="s">
        <v>18</v>
      </c>
      <c r="B36" s="43">
        <v>0.01</v>
      </c>
      <c r="C36" s="43">
        <v>9</v>
      </c>
      <c r="D36" s="42" t="s">
        <v>32</v>
      </c>
      <c r="E36" s="43" t="b">
        <v>0</v>
      </c>
      <c r="F36" s="43" t="b">
        <v>0</v>
      </c>
      <c r="G36" s="43">
        <v>1.9767999999999999</v>
      </c>
      <c r="H36" s="43">
        <v>2.0872999999999999</v>
      </c>
      <c r="I36" s="44">
        <v>42421</v>
      </c>
      <c r="J36" s="45">
        <v>0</v>
      </c>
      <c r="K36" s="43">
        <v>1.988</v>
      </c>
      <c r="L36" s="44">
        <v>42498</v>
      </c>
      <c r="M36" s="45">
        <v>0</v>
      </c>
      <c r="N36" s="46">
        <v>5.0000000000000001E-3</v>
      </c>
      <c r="O36" s="43">
        <v>-105.3</v>
      </c>
      <c r="P36" s="43">
        <v>-999</v>
      </c>
      <c r="Q36" s="43">
        <v>-0.11</v>
      </c>
      <c r="R36" s="43">
        <v>78</v>
      </c>
      <c r="S36" s="47"/>
      <c r="T36" s="47">
        <f t="shared" si="1"/>
        <v>1</v>
      </c>
      <c r="U36" s="47">
        <f t="shared" si="2"/>
        <v>0</v>
      </c>
      <c r="V36" s="47">
        <f t="shared" si="3"/>
        <v>1</v>
      </c>
      <c r="W36" s="47">
        <f t="shared" si="4"/>
        <v>1</v>
      </c>
      <c r="X36" s="47">
        <f t="shared" si="5"/>
        <v>0</v>
      </c>
      <c r="Y36" s="47">
        <f t="shared" si="6"/>
        <v>0</v>
      </c>
      <c r="Z36" s="47">
        <f t="shared" si="7"/>
        <v>1</v>
      </c>
      <c r="AA36" s="48">
        <f t="shared" si="8"/>
        <v>0</v>
      </c>
      <c r="AB36" s="48">
        <f t="shared" si="9"/>
        <v>-105.3</v>
      </c>
      <c r="AD36" s="36" t="s">
        <v>19</v>
      </c>
      <c r="AE36" s="36"/>
      <c r="AF36" s="36"/>
      <c r="AG36" s="36"/>
      <c r="AH36" s="36"/>
      <c r="AI36" s="36"/>
      <c r="AJ36" s="36"/>
      <c r="AK36" s="36"/>
      <c r="AL36" s="36"/>
    </row>
    <row r="37" spans="1:65" x14ac:dyDescent="0.25">
      <c r="A37" s="42" t="s">
        <v>18</v>
      </c>
      <c r="B37" s="43">
        <v>0.01</v>
      </c>
      <c r="C37" s="43">
        <v>12</v>
      </c>
      <c r="D37" s="42" t="s">
        <v>16</v>
      </c>
      <c r="E37" s="43" t="b">
        <v>1</v>
      </c>
      <c r="F37" s="43" t="b">
        <v>0</v>
      </c>
      <c r="G37" s="43">
        <v>1.9805999999999999</v>
      </c>
      <c r="H37" s="43">
        <v>1.9391</v>
      </c>
      <c r="I37" s="44">
        <v>42502</v>
      </c>
      <c r="J37" s="45">
        <v>0.45833333333333331</v>
      </c>
      <c r="K37" s="43">
        <v>1.9658</v>
      </c>
      <c r="L37" s="44">
        <v>42506</v>
      </c>
      <c r="M37" s="45">
        <v>0.29166666666666669</v>
      </c>
      <c r="N37" s="46">
        <v>2.5000000000000001E-3</v>
      </c>
      <c r="O37" s="43">
        <v>-183.6</v>
      </c>
      <c r="P37" s="43">
        <v>-504</v>
      </c>
      <c r="Q37" s="43">
        <v>-0.36</v>
      </c>
      <c r="R37" s="43">
        <v>5</v>
      </c>
      <c r="T37">
        <f t="shared" si="1"/>
        <v>1</v>
      </c>
      <c r="U37">
        <f t="shared" si="2"/>
        <v>1</v>
      </c>
      <c r="V37">
        <f t="shared" si="3"/>
        <v>0</v>
      </c>
      <c r="W37">
        <f t="shared" si="4"/>
        <v>1</v>
      </c>
      <c r="X37">
        <f t="shared" si="5"/>
        <v>0</v>
      </c>
      <c r="Y37">
        <f t="shared" si="6"/>
        <v>0</v>
      </c>
      <c r="Z37">
        <f t="shared" si="7"/>
        <v>1</v>
      </c>
      <c r="AA37" s="32">
        <f t="shared" si="8"/>
        <v>0</v>
      </c>
      <c r="AB37" s="32">
        <f t="shared" si="9"/>
        <v>-183.6</v>
      </c>
      <c r="AD37" s="36" t="s">
        <v>31</v>
      </c>
      <c r="AE37" s="36"/>
      <c r="AF37" s="36"/>
      <c r="AG37" s="36"/>
      <c r="AH37" s="36"/>
      <c r="AI37" s="36"/>
      <c r="AJ37" s="36"/>
      <c r="AK37" s="36"/>
      <c r="AL37" s="36"/>
    </row>
    <row r="38" spans="1:65" x14ac:dyDescent="0.25">
      <c r="A38" s="42" t="s">
        <v>18</v>
      </c>
      <c r="B38" s="43">
        <v>0.01</v>
      </c>
      <c r="C38" s="43">
        <v>38</v>
      </c>
      <c r="D38" s="42" t="s">
        <v>16</v>
      </c>
      <c r="E38" s="43" t="b">
        <v>1</v>
      </c>
      <c r="F38" s="43" t="b">
        <v>0</v>
      </c>
      <c r="G38" s="43">
        <v>1.9924999999999999</v>
      </c>
      <c r="H38" s="43">
        <v>1.98</v>
      </c>
      <c r="I38" s="44">
        <v>42508</v>
      </c>
      <c r="J38" s="45">
        <v>0.45833333333333331</v>
      </c>
      <c r="K38" s="43">
        <v>2.0121000000000002</v>
      </c>
      <c r="L38" s="44">
        <v>42510</v>
      </c>
      <c r="M38" s="45">
        <v>0.1875</v>
      </c>
      <c r="N38" s="46">
        <v>2.5000000000000001E-3</v>
      </c>
      <c r="O38" s="43">
        <v>725.8</v>
      </c>
      <c r="P38" s="43">
        <v>-494</v>
      </c>
      <c r="Q38" s="43">
        <v>1.47</v>
      </c>
      <c r="R38" s="43">
        <v>3</v>
      </c>
      <c r="T38">
        <f t="shared" si="1"/>
        <v>1</v>
      </c>
      <c r="U38">
        <f t="shared" si="2"/>
        <v>1</v>
      </c>
      <c r="V38">
        <f t="shared" si="3"/>
        <v>0</v>
      </c>
      <c r="W38">
        <f t="shared" si="4"/>
        <v>1</v>
      </c>
      <c r="X38">
        <f t="shared" si="5"/>
        <v>0</v>
      </c>
      <c r="Y38">
        <f t="shared" si="6"/>
        <v>1</v>
      </c>
      <c r="Z38">
        <f t="shared" si="7"/>
        <v>0</v>
      </c>
      <c r="AA38" s="32">
        <f t="shared" si="8"/>
        <v>725.8</v>
      </c>
      <c r="AB38" s="32">
        <f t="shared" si="9"/>
        <v>0</v>
      </c>
      <c r="AD38" s="36" t="s">
        <v>73</v>
      </c>
      <c r="AE38" s="36"/>
      <c r="AF38" s="36"/>
      <c r="AG38" s="36"/>
      <c r="AH38" s="36"/>
      <c r="AI38" s="36"/>
      <c r="AJ38" s="36"/>
      <c r="AK38" s="36"/>
      <c r="AL38" s="36"/>
    </row>
    <row r="39" spans="1:65" x14ac:dyDescent="0.25">
      <c r="A39" s="42" t="s">
        <v>73</v>
      </c>
      <c r="B39" s="43">
        <v>0.01</v>
      </c>
      <c r="C39" s="43">
        <v>35</v>
      </c>
      <c r="D39" s="42" t="s">
        <v>17</v>
      </c>
      <c r="E39" s="43" t="b">
        <v>1</v>
      </c>
      <c r="F39" s="43" t="b">
        <v>1</v>
      </c>
      <c r="G39" s="43">
        <v>1.46513</v>
      </c>
      <c r="H39" s="43">
        <v>1.45163</v>
      </c>
      <c r="I39" s="44">
        <v>42509</v>
      </c>
      <c r="J39" s="45">
        <v>0.33333333333333331</v>
      </c>
      <c r="K39" s="43">
        <v>1.4587000000000001</v>
      </c>
      <c r="L39" s="44">
        <v>42510</v>
      </c>
      <c r="M39" s="45">
        <v>0.25</v>
      </c>
      <c r="N39" s="46">
        <v>2.5000000000000001E-3</v>
      </c>
      <c r="O39" s="43">
        <v>-253.05</v>
      </c>
      <c r="P39" s="43">
        <v>-500.5</v>
      </c>
      <c r="Q39" s="43">
        <v>-0.51</v>
      </c>
      <c r="R39" s="43">
        <v>2</v>
      </c>
      <c r="T39">
        <f t="shared" si="1"/>
        <v>1</v>
      </c>
      <c r="U39">
        <f t="shared" si="2"/>
        <v>1</v>
      </c>
      <c r="V39">
        <f t="shared" si="3"/>
        <v>0</v>
      </c>
      <c r="W39">
        <f t="shared" si="4"/>
        <v>0</v>
      </c>
      <c r="X39">
        <f t="shared" si="5"/>
        <v>1</v>
      </c>
      <c r="Y39">
        <f t="shared" si="6"/>
        <v>0</v>
      </c>
      <c r="Z39">
        <f t="shared" si="7"/>
        <v>1</v>
      </c>
      <c r="AA39" s="32">
        <f t="shared" si="8"/>
        <v>0</v>
      </c>
      <c r="AB39" s="32">
        <f t="shared" si="9"/>
        <v>-253.05</v>
      </c>
      <c r="AD39" s="36" t="s">
        <v>27</v>
      </c>
      <c r="AE39" s="36"/>
      <c r="AF39" s="36"/>
      <c r="AG39" s="36"/>
      <c r="AH39" s="36"/>
      <c r="AI39" s="36"/>
      <c r="AJ39" s="36"/>
      <c r="AK39" s="36"/>
      <c r="AL39" s="36"/>
    </row>
    <row r="40" spans="1:65" x14ac:dyDescent="0.25">
      <c r="A40" s="42" t="s">
        <v>73</v>
      </c>
      <c r="B40" s="43">
        <v>0.01</v>
      </c>
      <c r="C40" s="43">
        <v>43</v>
      </c>
      <c r="D40" s="42" t="s">
        <v>16</v>
      </c>
      <c r="E40" s="43" t="b">
        <v>1</v>
      </c>
      <c r="F40" s="43" t="b">
        <v>1</v>
      </c>
      <c r="G40" s="43">
        <v>1.4681500000000001</v>
      </c>
      <c r="H40" s="43">
        <v>1.4572700000000001</v>
      </c>
      <c r="I40" s="44">
        <v>42492</v>
      </c>
      <c r="J40" s="45">
        <v>0.5</v>
      </c>
      <c r="K40" s="43">
        <v>1.4611000000000001</v>
      </c>
      <c r="L40" s="44">
        <v>42493</v>
      </c>
      <c r="M40" s="45">
        <v>0.54166666666666663</v>
      </c>
      <c r="N40" s="46">
        <v>2.5000000000000001E-3</v>
      </c>
      <c r="O40" s="43">
        <v>-337.55</v>
      </c>
      <c r="P40" s="43">
        <v>-502.24</v>
      </c>
      <c r="Q40" s="43">
        <v>-0.67</v>
      </c>
      <c r="R40" s="43">
        <v>2</v>
      </c>
      <c r="T40">
        <f t="shared" si="1"/>
        <v>1</v>
      </c>
      <c r="U40">
        <f t="shared" si="2"/>
        <v>1</v>
      </c>
      <c r="V40">
        <f t="shared" si="3"/>
        <v>0</v>
      </c>
      <c r="W40">
        <f t="shared" si="4"/>
        <v>0</v>
      </c>
      <c r="X40">
        <f t="shared" si="5"/>
        <v>1</v>
      </c>
      <c r="Y40">
        <f t="shared" si="6"/>
        <v>0</v>
      </c>
      <c r="Z40">
        <f t="shared" si="7"/>
        <v>1</v>
      </c>
      <c r="AA40" s="32">
        <f t="shared" si="8"/>
        <v>0</v>
      </c>
      <c r="AB40" s="32">
        <f t="shared" si="9"/>
        <v>-337.55</v>
      </c>
      <c r="AD40" s="36" t="s">
        <v>25</v>
      </c>
      <c r="AE40" s="36"/>
      <c r="AF40" s="36"/>
      <c r="AG40" s="36"/>
      <c r="AH40" s="36"/>
      <c r="AI40" s="36"/>
      <c r="AJ40" s="36"/>
      <c r="AK40" s="36"/>
      <c r="AL40" s="36"/>
    </row>
    <row r="41" spans="1:65" x14ac:dyDescent="0.25">
      <c r="A41" s="42" t="s">
        <v>46</v>
      </c>
      <c r="B41" s="43">
        <v>0.01</v>
      </c>
      <c r="C41" s="43">
        <v>5</v>
      </c>
      <c r="D41" s="42" t="s">
        <v>16</v>
      </c>
      <c r="E41" s="43" t="b">
        <v>0</v>
      </c>
      <c r="F41" s="43" t="b">
        <v>0</v>
      </c>
      <c r="G41" s="43">
        <v>16430</v>
      </c>
      <c r="H41" s="43">
        <v>17379</v>
      </c>
      <c r="I41" s="44">
        <v>42488</v>
      </c>
      <c r="J41" s="45">
        <v>0.29166666666666669</v>
      </c>
      <c r="K41" s="43">
        <v>16046</v>
      </c>
      <c r="L41" s="44">
        <v>42495</v>
      </c>
      <c r="M41" s="45">
        <v>0.33333333333333331</v>
      </c>
      <c r="N41" s="46">
        <v>2.5000000000000001E-3</v>
      </c>
      <c r="O41" s="43">
        <v>190</v>
      </c>
      <c r="P41" s="43">
        <v>-476.5</v>
      </c>
      <c r="Q41" s="43">
        <v>0.4</v>
      </c>
      <c r="R41" s="43">
        <v>8</v>
      </c>
      <c r="T41">
        <f t="shared" si="1"/>
        <v>1</v>
      </c>
      <c r="U41">
        <f t="shared" si="2"/>
        <v>0</v>
      </c>
      <c r="V41">
        <f t="shared" si="3"/>
        <v>1</v>
      </c>
      <c r="W41">
        <f t="shared" si="4"/>
        <v>1</v>
      </c>
      <c r="X41">
        <f t="shared" si="5"/>
        <v>0</v>
      </c>
      <c r="Y41">
        <f t="shared" si="6"/>
        <v>1</v>
      </c>
      <c r="Z41">
        <f t="shared" si="7"/>
        <v>0</v>
      </c>
      <c r="AA41" s="32">
        <f t="shared" si="8"/>
        <v>190</v>
      </c>
      <c r="AB41" s="32">
        <f t="shared" si="9"/>
        <v>0</v>
      </c>
    </row>
    <row r="42" spans="1:65" x14ac:dyDescent="0.25">
      <c r="A42" s="42" t="s">
        <v>25</v>
      </c>
      <c r="B42" s="43">
        <v>0.01</v>
      </c>
      <c r="C42" s="43">
        <v>44</v>
      </c>
      <c r="D42" s="42" t="s">
        <v>16</v>
      </c>
      <c r="E42" s="43" t="b">
        <v>0</v>
      </c>
      <c r="F42" s="43" t="b">
        <v>0</v>
      </c>
      <c r="G42" s="43">
        <v>73.656000000000006</v>
      </c>
      <c r="H42" s="43">
        <v>74.641000000000005</v>
      </c>
      <c r="I42" s="44">
        <v>42493</v>
      </c>
      <c r="J42" s="45">
        <v>0.54166666666666663</v>
      </c>
      <c r="K42" s="43">
        <v>73.891999999999996</v>
      </c>
      <c r="L42" s="44">
        <v>42495</v>
      </c>
      <c r="M42" s="45">
        <v>0.1875</v>
      </c>
      <c r="N42" s="46">
        <v>2.5000000000000001E-3</v>
      </c>
      <c r="O42" s="43">
        <v>-165.44</v>
      </c>
      <c r="P42" s="43">
        <v>-495</v>
      </c>
      <c r="Q42" s="43">
        <v>-0.33</v>
      </c>
      <c r="R42" s="43">
        <v>3</v>
      </c>
      <c r="T42">
        <f t="shared" si="1"/>
        <v>1</v>
      </c>
      <c r="U42">
        <f t="shared" si="2"/>
        <v>0</v>
      </c>
      <c r="V42">
        <f t="shared" si="3"/>
        <v>1</v>
      </c>
      <c r="W42">
        <f t="shared" si="4"/>
        <v>1</v>
      </c>
      <c r="X42">
        <f t="shared" si="5"/>
        <v>0</v>
      </c>
      <c r="Y42">
        <f t="shared" si="6"/>
        <v>0</v>
      </c>
      <c r="Z42">
        <f t="shared" si="7"/>
        <v>1</v>
      </c>
      <c r="AA42" s="32">
        <f t="shared" si="8"/>
        <v>0</v>
      </c>
      <c r="AB42" s="32">
        <f t="shared" si="9"/>
        <v>-165.44</v>
      </c>
      <c r="AD42" s="1" t="s">
        <v>84</v>
      </c>
    </row>
    <row r="43" spans="1:65" x14ac:dyDescent="0.25">
      <c r="A43" s="42" t="s">
        <v>25</v>
      </c>
      <c r="B43" s="43">
        <v>0.01</v>
      </c>
      <c r="C43" s="43">
        <v>42</v>
      </c>
      <c r="D43" s="42" t="s">
        <v>16</v>
      </c>
      <c r="E43" s="43" t="b">
        <v>0</v>
      </c>
      <c r="F43" s="43" t="b">
        <v>0</v>
      </c>
      <c r="G43" s="43">
        <v>72.891999999999996</v>
      </c>
      <c r="H43" s="43">
        <v>73.954999999999998</v>
      </c>
      <c r="I43" s="44">
        <v>42496</v>
      </c>
      <c r="J43" s="45">
        <v>0.5</v>
      </c>
      <c r="K43" s="43">
        <v>73.606999999999999</v>
      </c>
      <c r="L43" s="44">
        <v>42499</v>
      </c>
      <c r="M43" s="45">
        <v>0.35416666666666669</v>
      </c>
      <c r="N43" s="46">
        <v>2.5000000000000001E-3</v>
      </c>
      <c r="O43" s="43">
        <v>-359.1</v>
      </c>
      <c r="P43" s="43">
        <v>-505.26000000000005</v>
      </c>
      <c r="Q43" s="43">
        <v>-0.71</v>
      </c>
      <c r="R43" s="43">
        <v>4</v>
      </c>
      <c r="T43">
        <f t="shared" si="1"/>
        <v>1</v>
      </c>
      <c r="U43">
        <f t="shared" si="2"/>
        <v>0</v>
      </c>
      <c r="V43">
        <f t="shared" si="3"/>
        <v>1</v>
      </c>
      <c r="W43">
        <f t="shared" si="4"/>
        <v>1</v>
      </c>
      <c r="X43">
        <f t="shared" si="5"/>
        <v>0</v>
      </c>
      <c r="Y43">
        <f t="shared" si="6"/>
        <v>0</v>
      </c>
      <c r="Z43">
        <f t="shared" si="7"/>
        <v>1</v>
      </c>
      <c r="AA43" s="32">
        <f t="shared" si="8"/>
        <v>0</v>
      </c>
      <c r="AB43" s="32">
        <f t="shared" si="9"/>
        <v>-359.1</v>
      </c>
    </row>
    <row r="44" spans="1:65" x14ac:dyDescent="0.25">
      <c r="A44" s="42" t="s">
        <v>29</v>
      </c>
      <c r="B44" s="43">
        <v>0.01</v>
      </c>
      <c r="C44" s="43">
        <v>72</v>
      </c>
      <c r="D44" s="42" t="s">
        <v>16</v>
      </c>
      <c r="E44" s="43" t="b">
        <v>0</v>
      </c>
      <c r="F44" s="43" t="b">
        <v>1</v>
      </c>
      <c r="G44" s="43">
        <v>0.68233999999999995</v>
      </c>
      <c r="H44" s="43">
        <v>0.68833</v>
      </c>
      <c r="I44" s="44">
        <v>42496</v>
      </c>
      <c r="J44" s="45">
        <v>0.52083333333333337</v>
      </c>
      <c r="K44" s="43">
        <v>0.68025000000000002</v>
      </c>
      <c r="L44" s="44">
        <v>42500</v>
      </c>
      <c r="M44" s="45">
        <v>0.875</v>
      </c>
      <c r="N44" s="46">
        <v>2.5000000000000001E-3</v>
      </c>
      <c r="O44" s="43">
        <v>78.48</v>
      </c>
      <c r="P44" s="43">
        <v>-503.28000000000003</v>
      </c>
      <c r="Q44" s="43">
        <v>0.16</v>
      </c>
      <c r="R44" s="43">
        <v>5</v>
      </c>
      <c r="T44">
        <f t="shared" si="1"/>
        <v>1</v>
      </c>
      <c r="U44">
        <f t="shared" si="2"/>
        <v>0</v>
      </c>
      <c r="V44">
        <f t="shared" si="3"/>
        <v>1</v>
      </c>
      <c r="W44">
        <f t="shared" si="4"/>
        <v>0</v>
      </c>
      <c r="X44">
        <f t="shared" si="5"/>
        <v>1</v>
      </c>
      <c r="Y44">
        <f t="shared" si="6"/>
        <v>1</v>
      </c>
      <c r="Z44">
        <f t="shared" si="7"/>
        <v>0</v>
      </c>
      <c r="AA44" s="32">
        <f t="shared" si="8"/>
        <v>78.48</v>
      </c>
      <c r="AB44" s="32">
        <f t="shared" si="9"/>
        <v>0</v>
      </c>
    </row>
    <row r="45" spans="1:65" x14ac:dyDescent="0.25">
      <c r="A45" s="42" t="s">
        <v>29</v>
      </c>
      <c r="B45" s="43">
        <v>0.01</v>
      </c>
      <c r="C45" s="43">
        <v>51</v>
      </c>
      <c r="D45" s="42" t="s">
        <v>17</v>
      </c>
      <c r="E45" s="43" t="b">
        <v>0</v>
      </c>
      <c r="F45" s="43" t="b">
        <v>0</v>
      </c>
      <c r="G45" s="43">
        <v>0.67744000000000004</v>
      </c>
      <c r="H45" s="43">
        <v>0.68620999999999999</v>
      </c>
      <c r="I45" s="44">
        <v>42499</v>
      </c>
      <c r="J45" s="45">
        <v>0.5</v>
      </c>
      <c r="K45" s="43">
        <v>0.68049999999999999</v>
      </c>
      <c r="L45" s="44">
        <v>42500</v>
      </c>
      <c r="M45" s="45">
        <v>0.875</v>
      </c>
      <c r="N45" s="46">
        <v>2.5000000000000001E-3</v>
      </c>
      <c r="O45" s="43">
        <v>-207.06</v>
      </c>
      <c r="P45" s="43">
        <v>-498.27</v>
      </c>
      <c r="Q45" s="43">
        <v>-0.42</v>
      </c>
      <c r="R45" s="43">
        <v>2</v>
      </c>
      <c r="T45">
        <f t="shared" si="1"/>
        <v>1</v>
      </c>
      <c r="U45">
        <f t="shared" si="2"/>
        <v>0</v>
      </c>
      <c r="V45">
        <f t="shared" si="3"/>
        <v>1</v>
      </c>
      <c r="W45">
        <f t="shared" si="4"/>
        <v>1</v>
      </c>
      <c r="X45">
        <f t="shared" si="5"/>
        <v>0</v>
      </c>
      <c r="Y45">
        <f t="shared" si="6"/>
        <v>0</v>
      </c>
      <c r="Z45">
        <f t="shared" si="7"/>
        <v>1</v>
      </c>
      <c r="AA45" s="32">
        <f t="shared" si="8"/>
        <v>0</v>
      </c>
      <c r="AB45" s="32">
        <f t="shared" si="9"/>
        <v>-207.06</v>
      </c>
    </row>
    <row r="46" spans="1:65" x14ac:dyDescent="0.25">
      <c r="A46" s="42" t="s">
        <v>19</v>
      </c>
      <c r="B46" s="43">
        <v>0.01</v>
      </c>
      <c r="C46" s="43">
        <v>51</v>
      </c>
      <c r="D46" s="42" t="s">
        <v>16</v>
      </c>
      <c r="E46" s="43" t="b">
        <v>1</v>
      </c>
      <c r="F46" s="43" t="b">
        <v>0</v>
      </c>
      <c r="G46" s="43">
        <v>1.3050200000000001</v>
      </c>
      <c r="H46" s="43">
        <v>1.2961</v>
      </c>
      <c r="I46" s="44">
        <v>42509</v>
      </c>
      <c r="J46" s="45">
        <v>0.10416666666666667</v>
      </c>
      <c r="K46" s="43">
        <v>1.3078099999999999</v>
      </c>
      <c r="L46" s="44">
        <v>42510</v>
      </c>
      <c r="M46" s="45">
        <v>0.22916666666666666</v>
      </c>
      <c r="N46" s="46">
        <v>2.5000000000000001E-3</v>
      </c>
      <c r="O46" s="43">
        <v>101.49</v>
      </c>
      <c r="P46" s="43">
        <v>-495.72</v>
      </c>
      <c r="Q46" s="43">
        <v>0.2</v>
      </c>
      <c r="R46" s="43">
        <v>2</v>
      </c>
      <c r="T46">
        <f t="shared" si="1"/>
        <v>1</v>
      </c>
      <c r="U46">
        <f t="shared" si="2"/>
        <v>1</v>
      </c>
      <c r="V46">
        <f t="shared" si="3"/>
        <v>0</v>
      </c>
      <c r="W46">
        <f t="shared" si="4"/>
        <v>1</v>
      </c>
      <c r="X46">
        <f t="shared" si="5"/>
        <v>0</v>
      </c>
      <c r="Y46">
        <f t="shared" si="6"/>
        <v>1</v>
      </c>
      <c r="Z46">
        <f t="shared" si="7"/>
        <v>0</v>
      </c>
      <c r="AA46" s="32">
        <f t="shared" si="8"/>
        <v>101.49</v>
      </c>
      <c r="AB46" s="32">
        <f t="shared" si="9"/>
        <v>0</v>
      </c>
    </row>
    <row r="47" spans="1:65" x14ac:dyDescent="0.25">
      <c r="A47" s="42" t="s">
        <v>19</v>
      </c>
      <c r="B47" s="43">
        <v>0.01</v>
      </c>
      <c r="C47" s="43">
        <v>25</v>
      </c>
      <c r="D47" s="42" t="s">
        <v>16</v>
      </c>
      <c r="E47" s="43" t="b">
        <v>0</v>
      </c>
      <c r="F47" s="43" t="b">
        <v>1</v>
      </c>
      <c r="G47" s="43">
        <v>1.25203</v>
      </c>
      <c r="H47" s="43">
        <v>1.2711300000000001</v>
      </c>
      <c r="I47" s="44">
        <v>42488</v>
      </c>
      <c r="J47" s="45">
        <v>0.72916666666666663</v>
      </c>
      <c r="K47" s="43">
        <v>1.2649699999999999</v>
      </c>
      <c r="L47" s="44">
        <v>42493</v>
      </c>
      <c r="M47" s="45">
        <v>0.58333333333333337</v>
      </c>
      <c r="N47" s="46">
        <v>2.5000000000000001E-3</v>
      </c>
      <c r="O47" s="43">
        <v>-343.5</v>
      </c>
      <c r="P47" s="43">
        <v>-497.50000000000006</v>
      </c>
      <c r="Q47" s="43">
        <v>-0.69</v>
      </c>
      <c r="R47" s="43">
        <v>6</v>
      </c>
      <c r="S47" s="47"/>
      <c r="T47" s="47">
        <f t="shared" si="1"/>
        <v>1</v>
      </c>
      <c r="U47" s="47">
        <f t="shared" si="2"/>
        <v>0</v>
      </c>
      <c r="V47" s="47">
        <f t="shared" si="3"/>
        <v>1</v>
      </c>
      <c r="W47" s="47">
        <f t="shared" si="4"/>
        <v>0</v>
      </c>
      <c r="X47" s="47">
        <f t="shared" si="5"/>
        <v>1</v>
      </c>
      <c r="Y47" s="47">
        <f t="shared" si="6"/>
        <v>0</v>
      </c>
      <c r="Z47" s="47">
        <f t="shared" si="7"/>
        <v>1</v>
      </c>
      <c r="AA47" s="48">
        <f t="shared" si="8"/>
        <v>0</v>
      </c>
      <c r="AB47" s="48">
        <f t="shared" si="9"/>
        <v>-343.5</v>
      </c>
    </row>
    <row r="48" spans="1:65" x14ac:dyDescent="0.25">
      <c r="A48" s="42" t="s">
        <v>19</v>
      </c>
      <c r="B48" s="43">
        <v>0.01</v>
      </c>
      <c r="C48" s="43">
        <v>11</v>
      </c>
      <c r="D48" s="42" t="s">
        <v>21</v>
      </c>
      <c r="E48" s="43" t="b">
        <v>0</v>
      </c>
      <c r="F48" s="43" t="b">
        <v>1</v>
      </c>
      <c r="G48" s="43">
        <v>1.31046</v>
      </c>
      <c r="H48" s="43">
        <v>1.35446</v>
      </c>
      <c r="I48" s="44">
        <v>42445</v>
      </c>
      <c r="J48" s="45">
        <v>0.83333333333333337</v>
      </c>
      <c r="K48" s="43">
        <v>1.2947200000000001</v>
      </c>
      <c r="L48" s="44">
        <v>42496</v>
      </c>
      <c r="M48" s="45">
        <v>0.5</v>
      </c>
      <c r="N48" s="46">
        <v>2.5000000000000001E-3</v>
      </c>
      <c r="O48" s="43">
        <v>164.34</v>
      </c>
      <c r="P48" s="43">
        <v>-492.80000000000007</v>
      </c>
      <c r="Q48" s="43">
        <v>0.33</v>
      </c>
      <c r="R48" s="43">
        <v>52</v>
      </c>
      <c r="T48">
        <f t="shared" si="1"/>
        <v>1</v>
      </c>
      <c r="U48">
        <f t="shared" si="2"/>
        <v>0</v>
      </c>
      <c r="V48">
        <f t="shared" si="3"/>
        <v>1</v>
      </c>
      <c r="W48">
        <f t="shared" si="4"/>
        <v>0</v>
      </c>
      <c r="X48">
        <f t="shared" si="5"/>
        <v>1</v>
      </c>
      <c r="Y48">
        <f t="shared" si="6"/>
        <v>1</v>
      </c>
      <c r="Z48">
        <f t="shared" si="7"/>
        <v>0</v>
      </c>
      <c r="AA48" s="32">
        <f t="shared" si="8"/>
        <v>164.34</v>
      </c>
      <c r="AB48" s="32">
        <f t="shared" si="9"/>
        <v>0</v>
      </c>
    </row>
    <row r="49" spans="1:28" x14ac:dyDescent="0.25">
      <c r="A49" s="42" t="s">
        <v>19</v>
      </c>
      <c r="B49" s="43">
        <v>0.01</v>
      </c>
      <c r="C49" s="43">
        <v>21</v>
      </c>
      <c r="D49" s="42" t="s">
        <v>17</v>
      </c>
      <c r="E49" s="43" t="b">
        <v>0</v>
      </c>
      <c r="F49" s="43" t="b">
        <v>1</v>
      </c>
      <c r="G49" s="43">
        <v>1.27321</v>
      </c>
      <c r="H49" s="43">
        <v>1.2957099999999999</v>
      </c>
      <c r="I49" s="44">
        <v>42479</v>
      </c>
      <c r="J49" s="45">
        <v>0.41666666666666669</v>
      </c>
      <c r="K49" s="43">
        <v>1.2714300000000001</v>
      </c>
      <c r="L49" s="44">
        <v>42493</v>
      </c>
      <c r="M49" s="45">
        <v>0.75</v>
      </c>
      <c r="N49" s="46">
        <v>2.5000000000000001E-3</v>
      </c>
      <c r="O49" s="43">
        <v>20.58</v>
      </c>
      <c r="P49" s="43">
        <v>-489.3</v>
      </c>
      <c r="Q49" s="43">
        <v>0.04</v>
      </c>
      <c r="R49" s="43">
        <v>15</v>
      </c>
      <c r="S49" s="47"/>
      <c r="T49" s="47">
        <f t="shared" si="1"/>
        <v>1</v>
      </c>
      <c r="U49" s="47">
        <f t="shared" si="2"/>
        <v>0</v>
      </c>
      <c r="V49" s="47">
        <f t="shared" si="3"/>
        <v>1</v>
      </c>
      <c r="W49" s="47">
        <f t="shared" si="4"/>
        <v>0</v>
      </c>
      <c r="X49" s="47">
        <f t="shared" si="5"/>
        <v>1</v>
      </c>
      <c r="Y49" s="47">
        <f t="shared" si="6"/>
        <v>1</v>
      </c>
      <c r="Z49" s="47">
        <f t="shared" si="7"/>
        <v>0</v>
      </c>
      <c r="AA49" s="48">
        <f t="shared" si="8"/>
        <v>20.58</v>
      </c>
      <c r="AB49" s="48">
        <f t="shared" si="9"/>
        <v>0</v>
      </c>
    </row>
    <row r="50" spans="1:28" x14ac:dyDescent="0.25">
      <c r="A50" s="42" t="s">
        <v>19</v>
      </c>
      <c r="B50" s="43">
        <v>0.01</v>
      </c>
      <c r="C50" s="43">
        <v>44</v>
      </c>
      <c r="D50" s="42" t="s">
        <v>17</v>
      </c>
      <c r="E50" s="43" t="b">
        <v>1</v>
      </c>
      <c r="F50" s="43" t="b">
        <v>0</v>
      </c>
      <c r="G50" s="43">
        <v>1.2977700000000001</v>
      </c>
      <c r="H50" s="43">
        <v>1.28718</v>
      </c>
      <c r="I50" s="44">
        <v>42499</v>
      </c>
      <c r="J50" s="45">
        <v>0.54166666666666663</v>
      </c>
      <c r="K50" s="43">
        <v>1.29301</v>
      </c>
      <c r="L50" s="44">
        <v>42500</v>
      </c>
      <c r="M50" s="45">
        <v>0.33333333333333331</v>
      </c>
      <c r="N50" s="46">
        <v>2.5000000000000001E-3</v>
      </c>
      <c r="O50" s="43">
        <v>-244.64</v>
      </c>
      <c r="P50" s="43">
        <v>-501.16</v>
      </c>
      <c r="Q50" s="43">
        <v>-0.49</v>
      </c>
      <c r="R50" s="43">
        <v>2</v>
      </c>
      <c r="T50">
        <f t="shared" si="1"/>
        <v>1</v>
      </c>
      <c r="U50">
        <f t="shared" si="2"/>
        <v>1</v>
      </c>
      <c r="V50">
        <f t="shared" si="3"/>
        <v>0</v>
      </c>
      <c r="W50">
        <f t="shared" si="4"/>
        <v>1</v>
      </c>
      <c r="X50">
        <f t="shared" si="5"/>
        <v>0</v>
      </c>
      <c r="Y50">
        <f t="shared" si="6"/>
        <v>0</v>
      </c>
      <c r="Z50">
        <f t="shared" si="7"/>
        <v>1</v>
      </c>
      <c r="AA50" s="32">
        <f t="shared" si="8"/>
        <v>0</v>
      </c>
      <c r="AB50" s="32">
        <f t="shared" si="9"/>
        <v>-244.64</v>
      </c>
    </row>
    <row r="51" spans="1:28" x14ac:dyDescent="0.25">
      <c r="A51" s="54" t="s">
        <v>19</v>
      </c>
      <c r="B51" s="55">
        <v>0.01</v>
      </c>
      <c r="C51" s="55">
        <v>19</v>
      </c>
      <c r="D51" s="54" t="s">
        <v>24</v>
      </c>
      <c r="E51" s="55" t="b">
        <v>0</v>
      </c>
      <c r="F51" s="55" t="b">
        <v>1</v>
      </c>
      <c r="G51" s="55">
        <v>1.2577</v>
      </c>
      <c r="H51" s="55">
        <v>1.3103899999999999</v>
      </c>
      <c r="I51" s="56">
        <v>42487</v>
      </c>
      <c r="J51" s="57">
        <v>0</v>
      </c>
      <c r="K51" s="55">
        <v>1.2922</v>
      </c>
      <c r="L51" s="56">
        <v>42498</v>
      </c>
      <c r="M51" s="57">
        <v>0</v>
      </c>
      <c r="N51" s="58">
        <v>5.0000000000000001E-3</v>
      </c>
      <c r="O51" s="55">
        <v>-670.7</v>
      </c>
      <c r="P51" s="55">
        <v>-1016.3100000000001</v>
      </c>
      <c r="Q51" s="55">
        <v>-0.66</v>
      </c>
      <c r="R51" s="55">
        <v>12</v>
      </c>
      <c r="S51" s="39"/>
      <c r="T51" s="39">
        <f t="shared" si="1"/>
        <v>1</v>
      </c>
      <c r="U51" s="39">
        <f t="shared" si="2"/>
        <v>0</v>
      </c>
      <c r="V51" s="39">
        <f t="shared" si="3"/>
        <v>1</v>
      </c>
      <c r="W51" s="39">
        <f t="shared" si="4"/>
        <v>0</v>
      </c>
      <c r="X51" s="39">
        <f t="shared" si="5"/>
        <v>1</v>
      </c>
      <c r="Y51" s="39">
        <f t="shared" si="6"/>
        <v>0</v>
      </c>
      <c r="Z51" s="39">
        <f t="shared" si="7"/>
        <v>1</v>
      </c>
      <c r="AA51" s="40">
        <f t="shared" si="8"/>
        <v>0</v>
      </c>
      <c r="AB51" s="40">
        <f t="shared" si="9"/>
        <v>-670.7</v>
      </c>
    </row>
    <row r="52" spans="1:28" x14ac:dyDescent="0.25">
      <c r="A52" s="42" t="s">
        <v>74</v>
      </c>
      <c r="B52" s="43">
        <v>0.01</v>
      </c>
      <c r="C52" s="43">
        <v>49</v>
      </c>
      <c r="D52" s="42" t="s">
        <v>17</v>
      </c>
      <c r="E52" s="43" t="b">
        <v>0</v>
      </c>
      <c r="F52" s="43" t="b">
        <v>1</v>
      </c>
      <c r="G52" s="43">
        <v>0.95638000000000001</v>
      </c>
      <c r="H52" s="43">
        <v>0.96572000000000002</v>
      </c>
      <c r="I52" s="44">
        <v>42492</v>
      </c>
      <c r="J52" s="45">
        <v>0.5</v>
      </c>
      <c r="K52" s="43">
        <v>0.95731999999999995</v>
      </c>
      <c r="L52" s="44">
        <v>42494</v>
      </c>
      <c r="M52" s="45">
        <v>0.58333333333333337</v>
      </c>
      <c r="N52" s="46">
        <v>2.5000000000000001E-3</v>
      </c>
      <c r="O52" s="43">
        <v>-85.26</v>
      </c>
      <c r="P52" s="43">
        <v>-496.86</v>
      </c>
      <c r="Q52" s="43">
        <v>-0.17</v>
      </c>
      <c r="R52" s="43">
        <v>3</v>
      </c>
      <c r="T52">
        <f t="shared" si="1"/>
        <v>1</v>
      </c>
      <c r="U52">
        <f t="shared" si="2"/>
        <v>0</v>
      </c>
      <c r="V52">
        <f t="shared" si="3"/>
        <v>1</v>
      </c>
      <c r="W52">
        <f t="shared" si="4"/>
        <v>0</v>
      </c>
      <c r="X52">
        <f t="shared" si="5"/>
        <v>1</v>
      </c>
      <c r="Y52">
        <f t="shared" si="6"/>
        <v>0</v>
      </c>
      <c r="Z52">
        <f t="shared" si="7"/>
        <v>1</v>
      </c>
      <c r="AA52" s="32">
        <f t="shared" si="8"/>
        <v>0</v>
      </c>
      <c r="AB52" s="32">
        <f t="shared" si="9"/>
        <v>-85.26</v>
      </c>
    </row>
    <row r="53" spans="1:28" x14ac:dyDescent="0.25">
      <c r="A53" s="42" t="s">
        <v>74</v>
      </c>
      <c r="B53" s="43">
        <v>0.01</v>
      </c>
      <c r="C53" s="43">
        <v>19</v>
      </c>
      <c r="D53" s="42" t="s">
        <v>21</v>
      </c>
      <c r="E53" s="43" t="b">
        <v>0</v>
      </c>
      <c r="F53" s="43" t="b">
        <v>1</v>
      </c>
      <c r="G53" s="43">
        <v>0.94867000000000001</v>
      </c>
      <c r="H53" s="43">
        <v>0.97384000000000004</v>
      </c>
      <c r="I53" s="44">
        <v>42493</v>
      </c>
      <c r="J53" s="45">
        <v>0.16666666666666666</v>
      </c>
      <c r="K53" s="43">
        <v>0.97169000000000005</v>
      </c>
      <c r="L53" s="44">
        <v>42496</v>
      </c>
      <c r="M53" s="45">
        <v>0.5</v>
      </c>
      <c r="N53" s="46">
        <v>2.5000000000000001E-3</v>
      </c>
      <c r="O53" s="43">
        <v>-452.58</v>
      </c>
      <c r="P53" s="43">
        <v>-493.42999999999995</v>
      </c>
      <c r="Q53" s="43">
        <v>-0.92</v>
      </c>
      <c r="R53" s="43">
        <v>4</v>
      </c>
      <c r="T53">
        <f t="shared" si="1"/>
        <v>1</v>
      </c>
      <c r="U53">
        <f t="shared" si="2"/>
        <v>0</v>
      </c>
      <c r="V53">
        <f t="shared" si="3"/>
        <v>1</v>
      </c>
      <c r="W53">
        <f t="shared" si="4"/>
        <v>0</v>
      </c>
      <c r="X53">
        <f t="shared" si="5"/>
        <v>1</v>
      </c>
      <c r="Y53">
        <f t="shared" si="6"/>
        <v>0</v>
      </c>
      <c r="Z53">
        <f t="shared" si="7"/>
        <v>1</v>
      </c>
      <c r="AA53" s="32">
        <f t="shared" si="8"/>
        <v>0</v>
      </c>
      <c r="AB53" s="32">
        <f t="shared" si="9"/>
        <v>-452.58</v>
      </c>
    </row>
    <row r="54" spans="1:28" x14ac:dyDescent="0.25">
      <c r="A54" s="42" t="s">
        <v>74</v>
      </c>
      <c r="B54" s="43">
        <v>0.01</v>
      </c>
      <c r="C54" s="43">
        <v>69</v>
      </c>
      <c r="D54" s="42" t="s">
        <v>16</v>
      </c>
      <c r="E54" s="43" t="b">
        <v>0</v>
      </c>
      <c r="F54" s="43" t="b">
        <v>1</v>
      </c>
      <c r="G54" s="43">
        <v>0.96418999999999999</v>
      </c>
      <c r="H54" s="43">
        <v>0.97063999999999995</v>
      </c>
      <c r="I54" s="44">
        <v>42489</v>
      </c>
      <c r="J54" s="45">
        <v>6.25E-2</v>
      </c>
      <c r="K54" s="43">
        <v>0.95550999999999997</v>
      </c>
      <c r="L54" s="44">
        <v>42494</v>
      </c>
      <c r="M54" s="45">
        <v>6.25E-2</v>
      </c>
      <c r="N54" s="46">
        <v>2.5000000000000001E-3</v>
      </c>
      <c r="O54" s="43">
        <v>543.72</v>
      </c>
      <c r="P54" s="43">
        <v>-500.25</v>
      </c>
      <c r="Q54" s="43">
        <v>1.0900000000000001</v>
      </c>
      <c r="R54" s="43">
        <v>6</v>
      </c>
      <c r="T54">
        <f t="shared" si="1"/>
        <v>1</v>
      </c>
      <c r="U54">
        <f t="shared" si="2"/>
        <v>0</v>
      </c>
      <c r="V54">
        <f t="shared" si="3"/>
        <v>1</v>
      </c>
      <c r="W54">
        <f t="shared" si="4"/>
        <v>0</v>
      </c>
      <c r="X54">
        <f t="shared" si="5"/>
        <v>1</v>
      </c>
      <c r="Y54">
        <f t="shared" si="6"/>
        <v>1</v>
      </c>
      <c r="Z54">
        <f t="shared" si="7"/>
        <v>0</v>
      </c>
      <c r="AA54" s="32">
        <f t="shared" si="8"/>
        <v>543.72</v>
      </c>
      <c r="AB54" s="32">
        <f t="shared" si="9"/>
        <v>0</v>
      </c>
    </row>
    <row r="55" spans="1:28" x14ac:dyDescent="0.25">
      <c r="A55" s="42" t="s">
        <v>69</v>
      </c>
      <c r="B55" s="43">
        <v>0.01</v>
      </c>
      <c r="C55" s="43">
        <v>119</v>
      </c>
      <c r="D55" s="42" t="s">
        <v>16</v>
      </c>
      <c r="E55" s="43" t="b">
        <v>1</v>
      </c>
      <c r="F55" s="43" t="b">
        <v>1</v>
      </c>
      <c r="G55" s="43">
        <v>109.848</v>
      </c>
      <c r="H55" s="43">
        <v>109.48699999999999</v>
      </c>
      <c r="I55" s="44">
        <v>42508</v>
      </c>
      <c r="J55" s="45">
        <v>0.75</v>
      </c>
      <c r="K55" s="43">
        <v>109.949</v>
      </c>
      <c r="L55" s="44">
        <v>42509</v>
      </c>
      <c r="M55" s="45">
        <v>0.14583333333333334</v>
      </c>
      <c r="N55" s="46">
        <v>2.5000000000000001E-3</v>
      </c>
      <c r="O55" s="43">
        <v>48.79</v>
      </c>
      <c r="P55" s="43">
        <v>-500.99</v>
      </c>
      <c r="Q55" s="43">
        <v>0.1</v>
      </c>
      <c r="R55" s="43">
        <v>2</v>
      </c>
      <c r="T55">
        <f t="shared" si="1"/>
        <v>1</v>
      </c>
      <c r="U55">
        <f t="shared" si="2"/>
        <v>1</v>
      </c>
      <c r="V55">
        <f t="shared" si="3"/>
        <v>0</v>
      </c>
      <c r="W55">
        <f t="shared" si="4"/>
        <v>0</v>
      </c>
      <c r="X55">
        <f t="shared" si="5"/>
        <v>1</v>
      </c>
      <c r="Y55">
        <f t="shared" si="6"/>
        <v>1</v>
      </c>
      <c r="Z55">
        <f t="shared" si="7"/>
        <v>0</v>
      </c>
      <c r="AA55" s="32">
        <f t="shared" si="8"/>
        <v>48.79</v>
      </c>
      <c r="AB55" s="32">
        <f t="shared" si="9"/>
        <v>0</v>
      </c>
    </row>
    <row r="56" spans="1:28" x14ac:dyDescent="0.25">
      <c r="A56" s="42" t="s">
        <v>69</v>
      </c>
      <c r="B56" s="43">
        <v>0.01</v>
      </c>
      <c r="C56" s="43">
        <v>32</v>
      </c>
      <c r="D56" s="42" t="s">
        <v>16</v>
      </c>
      <c r="E56" s="43" t="b">
        <v>1</v>
      </c>
      <c r="F56" s="43" t="b">
        <v>1</v>
      </c>
      <c r="G56" s="43">
        <v>109.093</v>
      </c>
      <c r="H56" s="43">
        <v>107.57899999999999</v>
      </c>
      <c r="I56" s="44">
        <v>42500</v>
      </c>
      <c r="J56" s="45">
        <v>0.375</v>
      </c>
      <c r="K56" s="43">
        <v>108.40300000000001</v>
      </c>
      <c r="L56" s="44">
        <v>42501</v>
      </c>
      <c r="M56" s="45">
        <v>0.875</v>
      </c>
      <c r="N56" s="46">
        <v>2.5000000000000001E-3</v>
      </c>
      <c r="O56" s="43">
        <v>-240</v>
      </c>
      <c r="P56" s="43">
        <v>-503.68</v>
      </c>
      <c r="Q56" s="43">
        <v>-0.48</v>
      </c>
      <c r="R56" s="43">
        <v>2</v>
      </c>
      <c r="T56">
        <f t="shared" si="1"/>
        <v>1</v>
      </c>
      <c r="U56">
        <f t="shared" si="2"/>
        <v>1</v>
      </c>
      <c r="V56">
        <f t="shared" si="3"/>
        <v>0</v>
      </c>
      <c r="W56">
        <f t="shared" si="4"/>
        <v>0</v>
      </c>
      <c r="X56">
        <f t="shared" si="5"/>
        <v>1</v>
      </c>
      <c r="Y56">
        <f t="shared" si="6"/>
        <v>0</v>
      </c>
      <c r="Z56">
        <f t="shared" si="7"/>
        <v>1</v>
      </c>
      <c r="AA56" s="32">
        <f t="shared" si="8"/>
        <v>0</v>
      </c>
      <c r="AB56" s="32">
        <f t="shared" si="9"/>
        <v>-240</v>
      </c>
    </row>
    <row r="57" spans="1:28" x14ac:dyDescent="0.25">
      <c r="A57" s="42" t="s">
        <v>69</v>
      </c>
      <c r="B57" s="43">
        <v>0.01</v>
      </c>
      <c r="C57" s="43">
        <v>118</v>
      </c>
      <c r="D57" s="42" t="s">
        <v>16</v>
      </c>
      <c r="E57" s="43" t="b">
        <v>1</v>
      </c>
      <c r="F57" s="43" t="b">
        <v>1</v>
      </c>
      <c r="G57" s="43">
        <v>110.53700000000001</v>
      </c>
      <c r="H57" s="43">
        <v>110.173</v>
      </c>
      <c r="I57" s="44">
        <v>42510</v>
      </c>
      <c r="J57" s="45">
        <v>0.58333333333333337</v>
      </c>
      <c r="K57" s="43">
        <v>110.286</v>
      </c>
      <c r="L57" s="44">
        <v>42510</v>
      </c>
      <c r="M57" s="45">
        <v>0.72916666666666663</v>
      </c>
      <c r="N57" s="46">
        <v>2.5000000000000001E-3</v>
      </c>
      <c r="O57" s="43">
        <v>-366.98</v>
      </c>
      <c r="P57" s="43">
        <v>-500.32000000000005</v>
      </c>
      <c r="Q57" s="43">
        <v>-0.73</v>
      </c>
      <c r="R57" s="43">
        <v>1</v>
      </c>
      <c r="T57">
        <f t="shared" si="1"/>
        <v>1</v>
      </c>
      <c r="U57">
        <f t="shared" si="2"/>
        <v>1</v>
      </c>
      <c r="V57">
        <f t="shared" si="3"/>
        <v>0</v>
      </c>
      <c r="W57">
        <f t="shared" si="4"/>
        <v>0</v>
      </c>
      <c r="X57">
        <f t="shared" si="5"/>
        <v>1</v>
      </c>
      <c r="Y57">
        <f t="shared" si="6"/>
        <v>0</v>
      </c>
      <c r="Z57">
        <f t="shared" si="7"/>
        <v>1</v>
      </c>
      <c r="AA57" s="32">
        <f t="shared" si="8"/>
        <v>0</v>
      </c>
      <c r="AB57" s="32">
        <f t="shared" si="9"/>
        <v>-366.98</v>
      </c>
    </row>
    <row r="58" spans="1:28" x14ac:dyDescent="0.25">
      <c r="A58" s="42" t="s">
        <v>69</v>
      </c>
      <c r="B58" s="43">
        <v>0.01</v>
      </c>
      <c r="C58" s="43">
        <v>73</v>
      </c>
      <c r="D58" s="42" t="s">
        <v>16</v>
      </c>
      <c r="E58" s="43" t="b">
        <v>1</v>
      </c>
      <c r="F58" s="43" t="b">
        <v>1</v>
      </c>
      <c r="G58" s="43">
        <v>109.604</v>
      </c>
      <c r="H58" s="43">
        <v>108.983</v>
      </c>
      <c r="I58" s="44">
        <v>42507</v>
      </c>
      <c r="J58" s="45">
        <v>0.35416666666666669</v>
      </c>
      <c r="K58" s="43">
        <v>109.096</v>
      </c>
      <c r="L58" s="44">
        <v>42507</v>
      </c>
      <c r="M58" s="45">
        <v>0.5625</v>
      </c>
      <c r="N58" s="46">
        <v>2.5000000000000001E-3</v>
      </c>
      <c r="O58" s="43">
        <v>-414.64</v>
      </c>
      <c r="P58" s="43">
        <v>-497.13000000000005</v>
      </c>
      <c r="Q58" s="43">
        <v>-0.83</v>
      </c>
      <c r="R58" s="43">
        <v>1</v>
      </c>
      <c r="T58">
        <f t="shared" si="1"/>
        <v>1</v>
      </c>
      <c r="U58">
        <f t="shared" si="2"/>
        <v>1</v>
      </c>
      <c r="V58">
        <f t="shared" si="3"/>
        <v>0</v>
      </c>
      <c r="W58">
        <f t="shared" si="4"/>
        <v>0</v>
      </c>
      <c r="X58">
        <f t="shared" si="5"/>
        <v>1</v>
      </c>
      <c r="Y58">
        <f t="shared" si="6"/>
        <v>0</v>
      </c>
      <c r="Z58">
        <f t="shared" si="7"/>
        <v>1</v>
      </c>
      <c r="AA58" s="32">
        <f t="shared" si="8"/>
        <v>0</v>
      </c>
      <c r="AB58" s="32">
        <f t="shared" si="9"/>
        <v>-414.64</v>
      </c>
    </row>
    <row r="59" spans="1:28" x14ac:dyDescent="0.25">
      <c r="A59" s="42" t="s">
        <v>69</v>
      </c>
      <c r="B59" s="43">
        <v>0.01</v>
      </c>
      <c r="C59" s="43">
        <v>16</v>
      </c>
      <c r="D59" s="42" t="s">
        <v>17</v>
      </c>
      <c r="E59" s="43" t="b">
        <v>0</v>
      </c>
      <c r="F59" s="43" t="b">
        <v>0</v>
      </c>
      <c r="G59" s="43">
        <v>106.307</v>
      </c>
      <c r="H59" s="43">
        <v>109.387</v>
      </c>
      <c r="I59" s="44">
        <v>42489</v>
      </c>
      <c r="J59" s="45">
        <v>0.79166666666666663</v>
      </c>
      <c r="K59" s="43">
        <v>107.36</v>
      </c>
      <c r="L59" s="44">
        <v>42493</v>
      </c>
      <c r="M59" s="45">
        <v>0.875</v>
      </c>
      <c r="N59" s="46">
        <v>2.5000000000000001E-3</v>
      </c>
      <c r="O59" s="43">
        <v>-178.08</v>
      </c>
      <c r="P59" s="43">
        <v>-502.40000000000003</v>
      </c>
      <c r="Q59" s="43">
        <v>-0.35</v>
      </c>
      <c r="R59" s="43">
        <v>5</v>
      </c>
      <c r="T59">
        <f t="shared" si="1"/>
        <v>1</v>
      </c>
      <c r="U59">
        <f t="shared" si="2"/>
        <v>0</v>
      </c>
      <c r="V59">
        <f t="shared" si="3"/>
        <v>1</v>
      </c>
      <c r="W59">
        <f t="shared" si="4"/>
        <v>1</v>
      </c>
      <c r="X59">
        <f t="shared" si="5"/>
        <v>0</v>
      </c>
      <c r="Y59">
        <f t="shared" si="6"/>
        <v>0</v>
      </c>
      <c r="Z59">
        <f t="shared" si="7"/>
        <v>1</v>
      </c>
      <c r="AA59" s="32">
        <f t="shared" si="8"/>
        <v>0</v>
      </c>
      <c r="AB59" s="32">
        <f t="shared" si="9"/>
        <v>-178.08</v>
      </c>
    </row>
    <row r="60" spans="1:28" x14ac:dyDescent="0.25">
      <c r="A60" s="42" t="s">
        <v>69</v>
      </c>
      <c r="B60" s="43">
        <v>0.01</v>
      </c>
      <c r="C60" s="43">
        <v>58</v>
      </c>
      <c r="D60" s="42" t="s">
        <v>16</v>
      </c>
      <c r="E60" s="43" t="b">
        <v>0</v>
      </c>
      <c r="F60" s="43" t="b">
        <v>0</v>
      </c>
      <c r="G60" s="43">
        <v>107.70399999999999</v>
      </c>
      <c r="H60" s="43">
        <v>108.508</v>
      </c>
      <c r="I60" s="44">
        <v>42489</v>
      </c>
      <c r="J60" s="45">
        <v>4.1666666666666664E-2</v>
      </c>
      <c r="K60" s="43">
        <v>106.52500000000001</v>
      </c>
      <c r="L60" s="44">
        <v>42492</v>
      </c>
      <c r="M60" s="45">
        <v>0.4375</v>
      </c>
      <c r="N60" s="46">
        <v>2.5000000000000001E-3</v>
      </c>
      <c r="O60" s="43">
        <v>649.02</v>
      </c>
      <c r="P60" s="43">
        <v>-501.12</v>
      </c>
      <c r="Q60" s="43">
        <v>1.3</v>
      </c>
      <c r="R60" s="43">
        <v>4</v>
      </c>
      <c r="T60">
        <f t="shared" si="1"/>
        <v>1</v>
      </c>
      <c r="U60">
        <f t="shared" si="2"/>
        <v>0</v>
      </c>
      <c r="V60">
        <f t="shared" si="3"/>
        <v>1</v>
      </c>
      <c r="W60">
        <f t="shared" si="4"/>
        <v>1</v>
      </c>
      <c r="X60">
        <f t="shared" si="5"/>
        <v>0</v>
      </c>
      <c r="Y60">
        <f t="shared" si="6"/>
        <v>1</v>
      </c>
      <c r="Z60">
        <f t="shared" si="7"/>
        <v>0</v>
      </c>
      <c r="AA60" s="32">
        <f t="shared" si="8"/>
        <v>649.02</v>
      </c>
      <c r="AB60" s="32">
        <f t="shared" si="9"/>
        <v>0</v>
      </c>
    </row>
    <row r="61" spans="1:28" x14ac:dyDescent="0.25">
      <c r="A61" s="42" t="s">
        <v>28</v>
      </c>
      <c r="B61" s="43">
        <v>0.01</v>
      </c>
      <c r="C61" s="43">
        <v>77</v>
      </c>
      <c r="D61" s="42" t="s">
        <v>16</v>
      </c>
      <c r="E61" s="43" t="b">
        <v>1</v>
      </c>
      <c r="F61" s="43" t="b">
        <v>0</v>
      </c>
      <c r="G61" s="43">
        <v>1.37599</v>
      </c>
      <c r="H61" s="43">
        <v>1.3711100000000001</v>
      </c>
      <c r="I61" s="44">
        <v>42508</v>
      </c>
      <c r="J61" s="45">
        <v>0.35416666666666669</v>
      </c>
      <c r="K61" s="43">
        <v>1.37845</v>
      </c>
      <c r="L61" s="44">
        <v>42509</v>
      </c>
      <c r="M61" s="45">
        <v>0.27083333333333331</v>
      </c>
      <c r="N61" s="46">
        <v>2.5000000000000001E-3</v>
      </c>
      <c r="O61" s="43">
        <v>66.22</v>
      </c>
      <c r="P61" s="43">
        <v>-498.96000000000004</v>
      </c>
      <c r="Q61" s="43">
        <v>0.13</v>
      </c>
      <c r="R61" s="43">
        <v>2</v>
      </c>
      <c r="T61">
        <f t="shared" si="1"/>
        <v>1</v>
      </c>
      <c r="U61">
        <f t="shared" si="2"/>
        <v>1</v>
      </c>
      <c r="V61">
        <f t="shared" si="3"/>
        <v>0</v>
      </c>
      <c r="W61">
        <f t="shared" si="4"/>
        <v>1</v>
      </c>
      <c r="X61">
        <f t="shared" si="5"/>
        <v>0</v>
      </c>
      <c r="Y61">
        <f t="shared" si="6"/>
        <v>1</v>
      </c>
      <c r="Z61">
        <f t="shared" si="7"/>
        <v>0</v>
      </c>
      <c r="AA61" s="32">
        <f t="shared" si="8"/>
        <v>66.22</v>
      </c>
      <c r="AB61" s="32">
        <f t="shared" si="9"/>
        <v>0</v>
      </c>
    </row>
    <row r="62" spans="1:28" x14ac:dyDescent="0.25">
      <c r="A62" s="42" t="s">
        <v>28</v>
      </c>
      <c r="B62" s="43">
        <v>0.01</v>
      </c>
      <c r="C62" s="43">
        <v>70</v>
      </c>
      <c r="D62" s="42" t="s">
        <v>16</v>
      </c>
      <c r="E62" s="43" t="b">
        <v>0</v>
      </c>
      <c r="F62" s="43" t="b">
        <v>0</v>
      </c>
      <c r="G62" s="43">
        <v>1.33938</v>
      </c>
      <c r="H62" s="43">
        <v>1.3448800000000001</v>
      </c>
      <c r="I62" s="44">
        <v>42493</v>
      </c>
      <c r="J62" s="45">
        <v>0</v>
      </c>
      <c r="K62" s="43">
        <v>1.3438600000000001</v>
      </c>
      <c r="L62" s="44">
        <v>42493</v>
      </c>
      <c r="M62" s="45">
        <v>0.41666666666666669</v>
      </c>
      <c r="N62" s="46">
        <v>2.5000000000000001E-3</v>
      </c>
      <c r="O62" s="43">
        <v>-425.6</v>
      </c>
      <c r="P62" s="43">
        <v>-497.00000000000006</v>
      </c>
      <c r="Q62" s="43">
        <v>-0.86</v>
      </c>
      <c r="R62" s="43">
        <v>1</v>
      </c>
      <c r="T62">
        <f t="shared" si="1"/>
        <v>1</v>
      </c>
      <c r="U62">
        <f t="shared" si="2"/>
        <v>0</v>
      </c>
      <c r="V62">
        <f t="shared" si="3"/>
        <v>1</v>
      </c>
      <c r="W62">
        <f t="shared" si="4"/>
        <v>1</v>
      </c>
      <c r="X62">
        <f t="shared" si="5"/>
        <v>0</v>
      </c>
      <c r="Y62">
        <f t="shared" si="6"/>
        <v>0</v>
      </c>
      <c r="Z62">
        <f t="shared" si="7"/>
        <v>1</v>
      </c>
      <c r="AA62" s="32">
        <f t="shared" si="8"/>
        <v>0</v>
      </c>
      <c r="AB62" s="32">
        <f t="shared" si="9"/>
        <v>-425.6</v>
      </c>
    </row>
    <row r="63" spans="1:28" x14ac:dyDescent="0.25">
      <c r="A63" s="42" t="s">
        <v>28</v>
      </c>
      <c r="B63" s="43">
        <v>0.01</v>
      </c>
      <c r="C63" s="43">
        <v>74</v>
      </c>
      <c r="D63" s="42" t="s">
        <v>16</v>
      </c>
      <c r="E63" s="43" t="b">
        <v>1</v>
      </c>
      <c r="F63" s="43" t="b">
        <v>0</v>
      </c>
      <c r="G63" s="43">
        <v>1.35188</v>
      </c>
      <c r="H63" s="43">
        <v>1.3467499999999999</v>
      </c>
      <c r="I63" s="44">
        <v>42493</v>
      </c>
      <c r="J63" s="45">
        <v>0.77083333333333337</v>
      </c>
      <c r="K63" s="43">
        <v>1.35083</v>
      </c>
      <c r="L63" s="44">
        <v>42494</v>
      </c>
      <c r="M63" s="45">
        <v>2.0833333333333332E-2</v>
      </c>
      <c r="N63" s="46">
        <v>2.5000000000000001E-3</v>
      </c>
      <c r="O63" s="43">
        <v>-196.1</v>
      </c>
      <c r="P63" s="43">
        <v>-498.02000000000004</v>
      </c>
      <c r="Q63" s="43">
        <v>-0.39</v>
      </c>
      <c r="R63" s="43">
        <v>2</v>
      </c>
      <c r="T63">
        <f t="shared" si="1"/>
        <v>1</v>
      </c>
      <c r="U63">
        <f t="shared" si="2"/>
        <v>1</v>
      </c>
      <c r="V63">
        <f t="shared" si="3"/>
        <v>0</v>
      </c>
      <c r="W63">
        <f t="shared" si="4"/>
        <v>1</v>
      </c>
      <c r="X63">
        <f t="shared" si="5"/>
        <v>0</v>
      </c>
      <c r="Y63">
        <f t="shared" si="6"/>
        <v>0</v>
      </c>
      <c r="Z63">
        <f t="shared" si="7"/>
        <v>1</v>
      </c>
      <c r="AA63" s="32">
        <f t="shared" si="8"/>
        <v>0</v>
      </c>
      <c r="AB63" s="32">
        <f t="shared" si="9"/>
        <v>-196.1</v>
      </c>
    </row>
    <row r="64" spans="1:28" x14ac:dyDescent="0.25">
      <c r="A64" s="42" t="s">
        <v>28</v>
      </c>
      <c r="B64" s="43">
        <v>0.01</v>
      </c>
      <c r="C64" s="43">
        <v>17</v>
      </c>
      <c r="D64" s="42" t="s">
        <v>21</v>
      </c>
      <c r="E64" s="43" t="b">
        <v>0</v>
      </c>
      <c r="F64" s="43" t="b">
        <v>1</v>
      </c>
      <c r="G64" s="43">
        <v>1.36808</v>
      </c>
      <c r="H64" s="43">
        <v>1.3960600000000001</v>
      </c>
      <c r="I64" s="44">
        <v>42445</v>
      </c>
      <c r="J64" s="45">
        <v>0.66666666666666663</v>
      </c>
      <c r="K64" s="43">
        <v>1.3557300000000001</v>
      </c>
      <c r="L64" s="44">
        <v>42494</v>
      </c>
      <c r="M64" s="45">
        <v>0.33333333333333331</v>
      </c>
      <c r="N64" s="46">
        <v>2.5000000000000001E-3</v>
      </c>
      <c r="O64" s="43">
        <v>182.75</v>
      </c>
      <c r="P64" s="43">
        <v>-502.86</v>
      </c>
      <c r="Q64" s="43">
        <v>0.36</v>
      </c>
      <c r="R64" s="43">
        <v>50</v>
      </c>
      <c r="T64">
        <f t="shared" si="1"/>
        <v>1</v>
      </c>
      <c r="U64">
        <f t="shared" si="2"/>
        <v>0</v>
      </c>
      <c r="V64">
        <f t="shared" si="3"/>
        <v>1</v>
      </c>
      <c r="W64">
        <f t="shared" si="4"/>
        <v>0</v>
      </c>
      <c r="X64">
        <f t="shared" si="5"/>
        <v>1</v>
      </c>
      <c r="Y64">
        <f t="shared" si="6"/>
        <v>1</v>
      </c>
      <c r="Z64">
        <f t="shared" si="7"/>
        <v>0</v>
      </c>
      <c r="AA64" s="32">
        <f t="shared" si="8"/>
        <v>182.75</v>
      </c>
      <c r="AB64" s="32">
        <f t="shared" si="9"/>
        <v>0</v>
      </c>
    </row>
    <row r="65" spans="1:30" x14ac:dyDescent="0.25">
      <c r="A65" s="42" t="s">
        <v>28</v>
      </c>
      <c r="B65" s="43">
        <v>0.01</v>
      </c>
      <c r="C65" s="43">
        <v>59</v>
      </c>
      <c r="D65" s="42" t="s">
        <v>16</v>
      </c>
      <c r="E65" s="43" t="b">
        <v>1</v>
      </c>
      <c r="F65" s="43" t="b">
        <v>0</v>
      </c>
      <c r="G65" s="43">
        <v>1.3653</v>
      </c>
      <c r="H65" s="43">
        <v>1.35849</v>
      </c>
      <c r="I65" s="44">
        <v>42499</v>
      </c>
      <c r="J65" s="45">
        <v>0.41666666666666669</v>
      </c>
      <c r="K65" s="43">
        <v>1.3660099999999999</v>
      </c>
      <c r="L65" s="44">
        <v>42501</v>
      </c>
      <c r="M65" s="45">
        <v>0</v>
      </c>
      <c r="N65" s="46">
        <v>2.5000000000000001E-3</v>
      </c>
      <c r="O65" s="43">
        <v>-52.51</v>
      </c>
      <c r="P65" s="43">
        <v>-496.19</v>
      </c>
      <c r="Q65" s="43">
        <v>-0.11</v>
      </c>
      <c r="R65" s="43">
        <v>3</v>
      </c>
      <c r="T65">
        <f t="shared" si="1"/>
        <v>1</v>
      </c>
      <c r="U65">
        <f t="shared" si="2"/>
        <v>1</v>
      </c>
      <c r="V65">
        <f t="shared" si="3"/>
        <v>0</v>
      </c>
      <c r="W65">
        <f t="shared" si="4"/>
        <v>1</v>
      </c>
      <c r="X65">
        <f t="shared" si="5"/>
        <v>0</v>
      </c>
      <c r="Y65">
        <f t="shared" si="6"/>
        <v>0</v>
      </c>
      <c r="Z65">
        <f t="shared" si="7"/>
        <v>1</v>
      </c>
      <c r="AA65" s="32">
        <f t="shared" si="8"/>
        <v>0</v>
      </c>
      <c r="AB65" s="32">
        <f t="shared" si="9"/>
        <v>-52.51</v>
      </c>
    </row>
    <row r="66" spans="1:30" x14ac:dyDescent="0.25">
      <c r="A66" s="42" t="s">
        <v>28</v>
      </c>
      <c r="B66" s="43">
        <v>0.01</v>
      </c>
      <c r="C66" s="43">
        <v>31</v>
      </c>
      <c r="D66" s="42" t="s">
        <v>24</v>
      </c>
      <c r="E66" s="43" t="b">
        <v>0</v>
      </c>
      <c r="F66" s="43" t="b">
        <v>1</v>
      </c>
      <c r="G66" s="43">
        <v>1.36998</v>
      </c>
      <c r="H66" s="43">
        <v>1.40107</v>
      </c>
      <c r="I66" s="44">
        <v>42440</v>
      </c>
      <c r="J66" s="45">
        <v>0</v>
      </c>
      <c r="K66" s="43">
        <v>1.35453</v>
      </c>
      <c r="L66" s="44">
        <v>42494</v>
      </c>
      <c r="M66" s="45">
        <v>0</v>
      </c>
      <c r="N66" s="46">
        <v>5.0000000000000001E-3</v>
      </c>
      <c r="O66" s="43">
        <v>429.35</v>
      </c>
      <c r="P66" s="43">
        <v>-1013.3899999999999</v>
      </c>
      <c r="Q66" s="43">
        <v>0.42</v>
      </c>
      <c r="R66" s="43">
        <v>55</v>
      </c>
      <c r="T66">
        <f t="shared" si="1"/>
        <v>1</v>
      </c>
      <c r="U66">
        <f t="shared" si="2"/>
        <v>0</v>
      </c>
      <c r="V66">
        <f t="shared" si="3"/>
        <v>1</v>
      </c>
      <c r="W66">
        <f t="shared" si="4"/>
        <v>0</v>
      </c>
      <c r="X66">
        <f t="shared" si="5"/>
        <v>1</v>
      </c>
      <c r="Y66">
        <f t="shared" si="6"/>
        <v>1</v>
      </c>
      <c r="Z66">
        <f t="shared" si="7"/>
        <v>0</v>
      </c>
      <c r="AA66" s="32">
        <f t="shared" si="8"/>
        <v>429.35</v>
      </c>
      <c r="AB66" s="32">
        <f t="shared" si="9"/>
        <v>0</v>
      </c>
    </row>
    <row r="67" spans="1:30" x14ac:dyDescent="0.25">
      <c r="A67" s="49" t="s">
        <v>76</v>
      </c>
      <c r="B67" s="50">
        <v>0.01</v>
      </c>
      <c r="C67" s="50">
        <v>90</v>
      </c>
      <c r="D67" s="49" t="s">
        <v>17</v>
      </c>
      <c r="E67" s="50" t="b">
        <v>1</v>
      </c>
      <c r="F67" s="50" t="b">
        <v>1</v>
      </c>
      <c r="G67" s="50">
        <v>1636.7</v>
      </c>
      <c r="H67" s="50">
        <v>1591</v>
      </c>
      <c r="I67" s="51">
        <v>42479</v>
      </c>
      <c r="J67" s="52">
        <v>0.25</v>
      </c>
      <c r="K67" s="50">
        <v>1748.3</v>
      </c>
      <c r="L67" s="51">
        <v>42493</v>
      </c>
      <c r="M67" s="52">
        <v>0.20833333333333334</v>
      </c>
      <c r="N67" s="53">
        <v>2.5000000000000001E-3</v>
      </c>
      <c r="O67" s="50">
        <v>914.4</v>
      </c>
      <c r="P67" s="50">
        <v>-501.3</v>
      </c>
      <c r="Q67" s="50">
        <v>1.82</v>
      </c>
      <c r="R67" s="50">
        <v>15</v>
      </c>
      <c r="S67" s="37"/>
      <c r="T67" s="37">
        <f t="shared" si="1"/>
        <v>1</v>
      </c>
      <c r="U67" s="37">
        <f t="shared" si="2"/>
        <v>1</v>
      </c>
      <c r="V67" s="37">
        <f t="shared" si="3"/>
        <v>0</v>
      </c>
      <c r="W67" s="37">
        <f t="shared" si="4"/>
        <v>0</v>
      </c>
      <c r="X67" s="37">
        <f t="shared" si="5"/>
        <v>1</v>
      </c>
      <c r="Y67" s="37">
        <f t="shared" si="6"/>
        <v>1</v>
      </c>
      <c r="Z67" s="37">
        <f t="shared" si="7"/>
        <v>0</v>
      </c>
      <c r="AA67" s="38">
        <f t="shared" si="8"/>
        <v>914.4</v>
      </c>
      <c r="AB67" s="38">
        <f t="shared" si="9"/>
        <v>0</v>
      </c>
      <c r="AD67" s="1"/>
    </row>
    <row r="68" spans="1:30" x14ac:dyDescent="0.25">
      <c r="A68" s="42" t="s">
        <v>76</v>
      </c>
      <c r="B68" s="43">
        <v>0.01</v>
      </c>
      <c r="C68" s="43">
        <v>40</v>
      </c>
      <c r="D68" s="42" t="s">
        <v>21</v>
      </c>
      <c r="E68" s="43" t="b">
        <v>1</v>
      </c>
      <c r="F68" s="43" t="b">
        <v>1</v>
      </c>
      <c r="G68" s="43">
        <v>1735.6</v>
      </c>
      <c r="H68" s="43">
        <v>1620.5</v>
      </c>
      <c r="I68" s="44">
        <v>42481</v>
      </c>
      <c r="J68" s="45">
        <v>0</v>
      </c>
      <c r="K68" s="43">
        <v>1719.6</v>
      </c>
      <c r="L68" s="44">
        <v>42494</v>
      </c>
      <c r="M68" s="45">
        <v>0.33333333333333331</v>
      </c>
      <c r="N68" s="46">
        <v>2.5000000000000001E-3</v>
      </c>
      <c r="O68" s="43">
        <v>-104</v>
      </c>
      <c r="P68" s="43">
        <v>-500.4</v>
      </c>
      <c r="Q68" s="43">
        <v>-0.21</v>
      </c>
      <c r="R68" s="43">
        <v>14</v>
      </c>
      <c r="T68">
        <f t="shared" ref="T68:T131" si="15">COUNT(B68)</f>
        <v>1</v>
      </c>
      <c r="U68">
        <f t="shared" si="2"/>
        <v>1</v>
      </c>
      <c r="V68">
        <f t="shared" ref="V68:V131" si="16">T68-U68</f>
        <v>0</v>
      </c>
      <c r="W68">
        <f t="shared" ref="W68:W131" si="17">T68-X68</f>
        <v>0</v>
      </c>
      <c r="X68">
        <f t="shared" ref="X68:X131" si="18">IF(F68=TRUE,1,0)</f>
        <v>1</v>
      </c>
      <c r="Y68">
        <f t="shared" ref="Y68:Y131" si="19">T68-Z68</f>
        <v>0</v>
      </c>
      <c r="Z68">
        <f t="shared" ref="Z68:Z131" si="20">IF(O68&lt;0,1,0)</f>
        <v>1</v>
      </c>
      <c r="AA68" s="32">
        <f t="shared" ref="AA68:AA131" si="21">IF(Y68=1,O68,0)</f>
        <v>0</v>
      </c>
      <c r="AB68" s="32">
        <f t="shared" ref="AB68:AB131" si="22">IF(Z68=1,O68,0)</f>
        <v>-104</v>
      </c>
      <c r="AD68" s="1" t="s">
        <v>81</v>
      </c>
    </row>
    <row r="69" spans="1:30" x14ac:dyDescent="0.25">
      <c r="A69" s="42" t="s">
        <v>70</v>
      </c>
      <c r="B69" s="43">
        <v>0.01</v>
      </c>
      <c r="C69" s="43">
        <v>157</v>
      </c>
      <c r="D69" s="42" t="s">
        <v>16</v>
      </c>
      <c r="E69" s="43" t="b">
        <v>0</v>
      </c>
      <c r="F69" s="43" t="b">
        <v>1</v>
      </c>
      <c r="G69" s="43">
        <v>1247.94</v>
      </c>
      <c r="H69" s="43">
        <v>1267.73</v>
      </c>
      <c r="I69" s="44">
        <v>42509</v>
      </c>
      <c r="J69" s="45">
        <v>0.5</v>
      </c>
      <c r="K69" s="43">
        <v>1258.42</v>
      </c>
      <c r="L69" s="44">
        <v>42510</v>
      </c>
      <c r="M69" s="45">
        <v>0.52083333333333337</v>
      </c>
      <c r="N69" s="46">
        <v>2.5000000000000001E-3</v>
      </c>
      <c r="O69" s="43">
        <v>-352.94</v>
      </c>
      <c r="P69" s="43">
        <v>-499.26000000000005</v>
      </c>
      <c r="Q69" s="43">
        <v>-0.71</v>
      </c>
      <c r="R69" s="43">
        <v>2</v>
      </c>
      <c r="T69">
        <f t="shared" si="15"/>
        <v>1</v>
      </c>
      <c r="U69">
        <f t="shared" ref="U69:U132" si="23">IF(E69=TRUE,1,0)</f>
        <v>0</v>
      </c>
      <c r="V69">
        <f t="shared" si="16"/>
        <v>1</v>
      </c>
      <c r="W69">
        <f t="shared" si="17"/>
        <v>0</v>
      </c>
      <c r="X69">
        <f t="shared" si="18"/>
        <v>1</v>
      </c>
      <c r="Y69">
        <f t="shared" si="19"/>
        <v>0</v>
      </c>
      <c r="Z69">
        <f t="shared" si="20"/>
        <v>1</v>
      </c>
      <c r="AA69" s="32">
        <f t="shared" si="21"/>
        <v>0</v>
      </c>
      <c r="AB69" s="32">
        <f t="shared" si="22"/>
        <v>-352.94</v>
      </c>
    </row>
    <row r="70" spans="1:30" x14ac:dyDescent="0.25">
      <c r="A70" s="42" t="s">
        <v>70</v>
      </c>
      <c r="B70" s="43">
        <v>0.01</v>
      </c>
      <c r="C70" s="43">
        <v>189</v>
      </c>
      <c r="D70" s="42" t="s">
        <v>16</v>
      </c>
      <c r="E70" s="43" t="b">
        <v>1</v>
      </c>
      <c r="F70" s="43" t="b">
        <v>0</v>
      </c>
      <c r="G70" s="43">
        <v>1258.98</v>
      </c>
      <c r="H70" s="43">
        <v>1244.53</v>
      </c>
      <c r="I70" s="44">
        <v>42488</v>
      </c>
      <c r="J70" s="45">
        <v>0.52083333333333337</v>
      </c>
      <c r="K70" s="43">
        <v>1284.5</v>
      </c>
      <c r="L70" s="44">
        <v>42493</v>
      </c>
      <c r="M70" s="45">
        <v>0.9375</v>
      </c>
      <c r="N70" s="46">
        <v>2.5000000000000001E-3</v>
      </c>
      <c r="O70" s="43">
        <v>255.53</v>
      </c>
      <c r="P70" s="43">
        <v>-500.84999999999997</v>
      </c>
      <c r="Q70" s="43">
        <v>0.51</v>
      </c>
      <c r="R70" s="43">
        <v>6</v>
      </c>
      <c r="T70">
        <f t="shared" si="15"/>
        <v>1</v>
      </c>
      <c r="U70">
        <f t="shared" si="23"/>
        <v>1</v>
      </c>
      <c r="V70">
        <f t="shared" si="16"/>
        <v>0</v>
      </c>
      <c r="W70">
        <f t="shared" si="17"/>
        <v>1</v>
      </c>
      <c r="X70">
        <f t="shared" si="18"/>
        <v>0</v>
      </c>
      <c r="Y70">
        <f t="shared" si="19"/>
        <v>1</v>
      </c>
      <c r="Z70">
        <f t="shared" si="20"/>
        <v>0</v>
      </c>
      <c r="AA70" s="32">
        <f t="shared" si="21"/>
        <v>255.53</v>
      </c>
      <c r="AB70" s="32">
        <f t="shared" si="22"/>
        <v>0</v>
      </c>
    </row>
    <row r="71" spans="1:30" x14ac:dyDescent="0.25">
      <c r="A71" s="42" t="s">
        <v>70</v>
      </c>
      <c r="B71" s="43">
        <v>0.01</v>
      </c>
      <c r="C71" s="43">
        <v>121</v>
      </c>
      <c r="D71" s="42" t="s">
        <v>17</v>
      </c>
      <c r="E71" s="43" t="b">
        <v>1</v>
      </c>
      <c r="F71" s="43" t="b">
        <v>0</v>
      </c>
      <c r="G71" s="43">
        <v>1283.98</v>
      </c>
      <c r="H71" s="43">
        <v>1254.55</v>
      </c>
      <c r="I71" s="44">
        <v>42489</v>
      </c>
      <c r="J71" s="45">
        <v>0.54166666666666663</v>
      </c>
      <c r="K71" s="43">
        <v>1284.52</v>
      </c>
      <c r="L71" s="44">
        <v>42493</v>
      </c>
      <c r="M71" s="45">
        <v>0.58333333333333337</v>
      </c>
      <c r="N71" s="46">
        <v>2.5000000000000001E-3</v>
      </c>
      <c r="O71" s="43">
        <v>-138.66999999999999</v>
      </c>
      <c r="P71" s="43">
        <v>-500.93999999999994</v>
      </c>
      <c r="Q71" s="43">
        <v>-0.28000000000000003</v>
      </c>
      <c r="R71" s="43">
        <v>5</v>
      </c>
      <c r="T71">
        <f>COUNT(B71)</f>
        <v>1</v>
      </c>
      <c r="U71">
        <f t="shared" si="23"/>
        <v>1</v>
      </c>
      <c r="V71">
        <f t="shared" si="16"/>
        <v>0</v>
      </c>
      <c r="W71">
        <f t="shared" si="17"/>
        <v>1</v>
      </c>
      <c r="X71">
        <f t="shared" si="18"/>
        <v>0</v>
      </c>
      <c r="Y71">
        <f t="shared" si="19"/>
        <v>0</v>
      </c>
      <c r="Z71">
        <f t="shared" si="20"/>
        <v>1</v>
      </c>
      <c r="AA71" s="32">
        <f t="shared" si="21"/>
        <v>0</v>
      </c>
      <c r="AB71" s="32">
        <f t="shared" si="22"/>
        <v>-138.66999999999999</v>
      </c>
    </row>
    <row r="72" spans="1:30" x14ac:dyDescent="0.25">
      <c r="A72" s="43"/>
      <c r="B72" s="43"/>
      <c r="C72" s="43"/>
      <c r="D72" s="43"/>
      <c r="E72" s="43"/>
      <c r="F72" s="43"/>
      <c r="G72" s="43"/>
      <c r="H72" s="43"/>
      <c r="I72" s="43"/>
      <c r="J72" s="43"/>
      <c r="K72" s="43"/>
      <c r="L72" s="43"/>
      <c r="M72" s="43"/>
      <c r="N72" s="43"/>
      <c r="O72" s="43"/>
      <c r="P72" s="43"/>
      <c r="Q72" s="43"/>
      <c r="R72" s="43"/>
      <c r="T72">
        <f t="shared" si="15"/>
        <v>0</v>
      </c>
      <c r="U72">
        <f t="shared" si="23"/>
        <v>0</v>
      </c>
      <c r="V72">
        <f t="shared" si="16"/>
        <v>0</v>
      </c>
      <c r="W72">
        <f t="shared" si="17"/>
        <v>0</v>
      </c>
      <c r="X72">
        <f t="shared" si="18"/>
        <v>0</v>
      </c>
      <c r="Y72">
        <f t="shared" si="19"/>
        <v>0</v>
      </c>
      <c r="Z72">
        <f t="shared" si="20"/>
        <v>0</v>
      </c>
      <c r="AA72" s="32">
        <f t="shared" si="21"/>
        <v>0</v>
      </c>
      <c r="AB72" s="32">
        <f t="shared" si="22"/>
        <v>0</v>
      </c>
    </row>
    <row r="73" spans="1:30" x14ac:dyDescent="0.25">
      <c r="A73" s="42"/>
      <c r="B73" s="43"/>
      <c r="C73" s="43"/>
      <c r="D73" s="42"/>
      <c r="E73" s="43"/>
      <c r="F73" s="43"/>
      <c r="G73" s="43"/>
      <c r="H73" s="43"/>
      <c r="I73" s="44"/>
      <c r="J73" s="45"/>
      <c r="K73" s="43"/>
      <c r="L73" s="44"/>
      <c r="M73" s="45"/>
      <c r="N73" s="46"/>
      <c r="O73" s="43"/>
      <c r="P73" s="43"/>
      <c r="Q73" s="43"/>
      <c r="R73" s="43"/>
      <c r="T73">
        <f t="shared" si="15"/>
        <v>0</v>
      </c>
      <c r="U73">
        <f t="shared" si="23"/>
        <v>0</v>
      </c>
      <c r="V73">
        <f t="shared" si="16"/>
        <v>0</v>
      </c>
      <c r="W73">
        <f t="shared" si="17"/>
        <v>0</v>
      </c>
      <c r="X73">
        <f t="shared" si="18"/>
        <v>0</v>
      </c>
      <c r="Y73">
        <f t="shared" si="19"/>
        <v>0</v>
      </c>
      <c r="Z73">
        <f t="shared" si="20"/>
        <v>0</v>
      </c>
      <c r="AA73" s="32">
        <f t="shared" si="21"/>
        <v>0</v>
      </c>
      <c r="AB73" s="32">
        <f t="shared" si="22"/>
        <v>0</v>
      </c>
    </row>
    <row r="74" spans="1:30" x14ac:dyDescent="0.25">
      <c r="A74" s="42"/>
      <c r="B74" s="43"/>
      <c r="C74" s="43"/>
      <c r="D74" s="42"/>
      <c r="E74" s="43"/>
      <c r="F74" s="43"/>
      <c r="G74" s="43"/>
      <c r="H74" s="43"/>
      <c r="I74" s="44"/>
      <c r="J74" s="45"/>
      <c r="K74" s="43"/>
      <c r="L74" s="44"/>
      <c r="M74" s="45"/>
      <c r="N74" s="46"/>
      <c r="O74" s="43"/>
      <c r="P74" s="43"/>
      <c r="Q74" s="43"/>
      <c r="R74" s="43"/>
      <c r="T74">
        <f t="shared" si="15"/>
        <v>0</v>
      </c>
      <c r="U74">
        <f t="shared" si="23"/>
        <v>0</v>
      </c>
      <c r="V74">
        <f t="shared" si="16"/>
        <v>0</v>
      </c>
      <c r="W74">
        <f t="shared" si="17"/>
        <v>0</v>
      </c>
      <c r="X74">
        <f t="shared" si="18"/>
        <v>0</v>
      </c>
      <c r="Y74">
        <f t="shared" si="19"/>
        <v>0</v>
      </c>
      <c r="Z74">
        <f t="shared" si="20"/>
        <v>0</v>
      </c>
      <c r="AA74" s="32">
        <f t="shared" si="21"/>
        <v>0</v>
      </c>
      <c r="AB74" s="32">
        <f t="shared" si="22"/>
        <v>0</v>
      </c>
    </row>
    <row r="75" spans="1:30" x14ac:dyDescent="0.25">
      <c r="A75" s="42"/>
      <c r="B75" s="43"/>
      <c r="C75" s="43"/>
      <c r="D75" s="42"/>
      <c r="E75" s="43"/>
      <c r="F75" s="43"/>
      <c r="G75" s="43"/>
      <c r="H75" s="43"/>
      <c r="I75" s="44"/>
      <c r="J75" s="45"/>
      <c r="K75" s="43"/>
      <c r="L75" s="44"/>
      <c r="M75" s="45"/>
      <c r="N75" s="46"/>
      <c r="O75" s="43"/>
      <c r="P75" s="43"/>
      <c r="Q75" s="43"/>
      <c r="R75" s="43"/>
      <c r="T75">
        <f t="shared" si="15"/>
        <v>0</v>
      </c>
      <c r="U75">
        <f t="shared" si="23"/>
        <v>0</v>
      </c>
      <c r="V75">
        <f t="shared" si="16"/>
        <v>0</v>
      </c>
      <c r="W75">
        <f t="shared" si="17"/>
        <v>0</v>
      </c>
      <c r="X75">
        <f t="shared" si="18"/>
        <v>0</v>
      </c>
      <c r="Y75">
        <f t="shared" si="19"/>
        <v>0</v>
      </c>
      <c r="Z75">
        <f t="shared" si="20"/>
        <v>0</v>
      </c>
      <c r="AA75" s="32">
        <f t="shared" si="21"/>
        <v>0</v>
      </c>
      <c r="AB75" s="32">
        <f t="shared" si="22"/>
        <v>0</v>
      </c>
    </row>
    <row r="76" spans="1:30" x14ac:dyDescent="0.25">
      <c r="A76" s="42"/>
      <c r="B76" s="43"/>
      <c r="C76" s="43"/>
      <c r="D76" s="42"/>
      <c r="E76" s="43"/>
      <c r="F76" s="43"/>
      <c r="G76" s="43"/>
      <c r="H76" s="43"/>
      <c r="I76" s="44"/>
      <c r="J76" s="45"/>
      <c r="K76" s="43"/>
      <c r="L76" s="44"/>
      <c r="M76" s="45"/>
      <c r="N76" s="46"/>
      <c r="O76" s="43"/>
      <c r="P76" s="43"/>
      <c r="Q76" s="43"/>
      <c r="R76" s="43"/>
      <c r="T76">
        <f t="shared" si="15"/>
        <v>0</v>
      </c>
      <c r="U76">
        <f t="shared" si="23"/>
        <v>0</v>
      </c>
      <c r="V76">
        <f t="shared" si="16"/>
        <v>0</v>
      </c>
      <c r="W76">
        <f t="shared" si="17"/>
        <v>0</v>
      </c>
      <c r="X76">
        <f t="shared" si="18"/>
        <v>0</v>
      </c>
      <c r="Y76">
        <f t="shared" si="19"/>
        <v>0</v>
      </c>
      <c r="Z76">
        <f t="shared" si="20"/>
        <v>0</v>
      </c>
      <c r="AA76" s="32">
        <f t="shared" si="21"/>
        <v>0</v>
      </c>
      <c r="AB76" s="32">
        <f t="shared" si="22"/>
        <v>0</v>
      </c>
    </row>
    <row r="77" spans="1:30" x14ac:dyDescent="0.25">
      <c r="A77" s="42"/>
      <c r="B77" s="43"/>
      <c r="C77" s="43"/>
      <c r="D77" s="42"/>
      <c r="E77" s="43"/>
      <c r="F77" s="43"/>
      <c r="G77" s="43"/>
      <c r="H77" s="43"/>
      <c r="I77" s="44"/>
      <c r="J77" s="45"/>
      <c r="K77" s="43"/>
      <c r="L77" s="44"/>
      <c r="M77" s="45"/>
      <c r="N77" s="46"/>
      <c r="O77" s="43"/>
      <c r="P77" s="43"/>
      <c r="Q77" s="43"/>
      <c r="R77" s="43"/>
      <c r="T77">
        <f t="shared" si="15"/>
        <v>0</v>
      </c>
      <c r="U77">
        <f t="shared" si="23"/>
        <v>0</v>
      </c>
      <c r="V77">
        <f t="shared" si="16"/>
        <v>0</v>
      </c>
      <c r="W77">
        <f t="shared" si="17"/>
        <v>0</v>
      </c>
      <c r="X77">
        <f t="shared" si="18"/>
        <v>0</v>
      </c>
      <c r="Y77">
        <f t="shared" si="19"/>
        <v>0</v>
      </c>
      <c r="Z77">
        <f t="shared" si="20"/>
        <v>0</v>
      </c>
      <c r="AA77" s="32">
        <f t="shared" si="21"/>
        <v>0</v>
      </c>
      <c r="AB77" s="32">
        <f t="shared" si="22"/>
        <v>0</v>
      </c>
    </row>
    <row r="78" spans="1:30" x14ac:dyDescent="0.25">
      <c r="A78" s="42"/>
      <c r="B78" s="43"/>
      <c r="C78" s="43"/>
      <c r="D78" s="42"/>
      <c r="E78" s="43"/>
      <c r="F78" s="43"/>
      <c r="G78" s="43"/>
      <c r="H78" s="43"/>
      <c r="I78" s="44"/>
      <c r="J78" s="45"/>
      <c r="K78" s="43"/>
      <c r="L78" s="44"/>
      <c r="M78" s="45"/>
      <c r="N78" s="46"/>
      <c r="O78" s="43"/>
      <c r="P78" s="43"/>
      <c r="Q78" s="43"/>
      <c r="R78" s="43"/>
      <c r="T78">
        <f t="shared" si="15"/>
        <v>0</v>
      </c>
      <c r="U78">
        <f t="shared" si="23"/>
        <v>0</v>
      </c>
      <c r="V78">
        <f t="shared" si="16"/>
        <v>0</v>
      </c>
      <c r="W78">
        <f t="shared" si="17"/>
        <v>0</v>
      </c>
      <c r="X78">
        <f t="shared" si="18"/>
        <v>0</v>
      </c>
      <c r="Y78">
        <f t="shared" si="19"/>
        <v>0</v>
      </c>
      <c r="Z78">
        <f t="shared" si="20"/>
        <v>0</v>
      </c>
      <c r="AA78" s="32">
        <f t="shared" si="21"/>
        <v>0</v>
      </c>
      <c r="AB78" s="32">
        <f t="shared" si="22"/>
        <v>0</v>
      </c>
    </row>
    <row r="79" spans="1:30" x14ac:dyDescent="0.25">
      <c r="A79" s="42"/>
      <c r="B79" s="43"/>
      <c r="C79" s="43"/>
      <c r="D79" s="42"/>
      <c r="E79" s="43"/>
      <c r="F79" s="43"/>
      <c r="G79" s="43"/>
      <c r="H79" s="43"/>
      <c r="I79" s="44"/>
      <c r="J79" s="45"/>
      <c r="K79" s="43"/>
      <c r="L79" s="44"/>
      <c r="M79" s="45"/>
      <c r="N79" s="46"/>
      <c r="O79" s="43"/>
      <c r="P79" s="43"/>
      <c r="Q79" s="43"/>
      <c r="R79" s="43"/>
      <c r="T79">
        <f t="shared" si="15"/>
        <v>0</v>
      </c>
      <c r="U79">
        <f t="shared" si="23"/>
        <v>0</v>
      </c>
      <c r="V79">
        <f t="shared" si="16"/>
        <v>0</v>
      </c>
      <c r="W79">
        <f t="shared" si="17"/>
        <v>0</v>
      </c>
      <c r="X79">
        <f t="shared" si="18"/>
        <v>0</v>
      </c>
      <c r="Y79">
        <f t="shared" si="19"/>
        <v>0</v>
      </c>
      <c r="Z79">
        <f t="shared" si="20"/>
        <v>0</v>
      </c>
      <c r="AA79" s="32">
        <f t="shared" si="21"/>
        <v>0</v>
      </c>
      <c r="AB79" s="32">
        <f t="shared" si="22"/>
        <v>0</v>
      </c>
    </row>
    <row r="80" spans="1:30" x14ac:dyDescent="0.25">
      <c r="A80" s="42"/>
      <c r="B80" s="43"/>
      <c r="C80" s="43"/>
      <c r="D80" s="42"/>
      <c r="E80" s="43"/>
      <c r="F80" s="43"/>
      <c r="G80" s="43"/>
      <c r="H80" s="43"/>
      <c r="I80" s="44"/>
      <c r="J80" s="45"/>
      <c r="K80" s="43"/>
      <c r="L80" s="44"/>
      <c r="M80" s="45"/>
      <c r="N80" s="46"/>
      <c r="O80" s="43"/>
      <c r="P80" s="43"/>
      <c r="Q80" s="43"/>
      <c r="R80" s="43"/>
      <c r="T80">
        <f t="shared" si="15"/>
        <v>0</v>
      </c>
      <c r="U80">
        <f t="shared" si="23"/>
        <v>0</v>
      </c>
      <c r="V80">
        <f t="shared" si="16"/>
        <v>0</v>
      </c>
      <c r="W80">
        <f t="shared" si="17"/>
        <v>0</v>
      </c>
      <c r="X80">
        <f t="shared" si="18"/>
        <v>0</v>
      </c>
      <c r="Y80">
        <f t="shared" si="19"/>
        <v>0</v>
      </c>
      <c r="Z80">
        <f t="shared" si="20"/>
        <v>0</v>
      </c>
      <c r="AA80" s="32">
        <f t="shared" si="21"/>
        <v>0</v>
      </c>
      <c r="AB80" s="32">
        <f t="shared" si="22"/>
        <v>0</v>
      </c>
    </row>
    <row r="81" spans="1:28" x14ac:dyDescent="0.25">
      <c r="A81" s="42"/>
      <c r="B81" s="43"/>
      <c r="C81" s="43"/>
      <c r="D81" s="42"/>
      <c r="E81" s="43"/>
      <c r="F81" s="43"/>
      <c r="G81" s="43"/>
      <c r="H81" s="43"/>
      <c r="I81" s="44"/>
      <c r="J81" s="45"/>
      <c r="K81" s="43"/>
      <c r="L81" s="44"/>
      <c r="M81" s="45"/>
      <c r="N81" s="46"/>
      <c r="O81" s="43"/>
      <c r="P81" s="43"/>
      <c r="Q81" s="43"/>
      <c r="R81" s="43"/>
      <c r="T81">
        <f t="shared" si="15"/>
        <v>0</v>
      </c>
      <c r="U81">
        <f t="shared" si="23"/>
        <v>0</v>
      </c>
      <c r="V81">
        <f t="shared" si="16"/>
        <v>0</v>
      </c>
      <c r="W81">
        <f t="shared" si="17"/>
        <v>0</v>
      </c>
      <c r="X81">
        <f t="shared" si="18"/>
        <v>0</v>
      </c>
      <c r="Y81">
        <f t="shared" si="19"/>
        <v>0</v>
      </c>
      <c r="Z81">
        <f t="shared" si="20"/>
        <v>0</v>
      </c>
      <c r="AA81" s="32">
        <f t="shared" si="21"/>
        <v>0</v>
      </c>
      <c r="AB81" s="32">
        <f t="shared" si="22"/>
        <v>0</v>
      </c>
    </row>
    <row r="82" spans="1:28" x14ac:dyDescent="0.25">
      <c r="A82" s="42"/>
      <c r="B82" s="43"/>
      <c r="C82" s="43"/>
      <c r="D82" s="42"/>
      <c r="E82" s="43"/>
      <c r="F82" s="43"/>
      <c r="G82" s="43"/>
      <c r="H82" s="43"/>
      <c r="I82" s="44"/>
      <c r="J82" s="45"/>
      <c r="K82" s="43"/>
      <c r="L82" s="44"/>
      <c r="M82" s="45"/>
      <c r="N82" s="46"/>
      <c r="O82" s="43"/>
      <c r="P82" s="43"/>
      <c r="Q82" s="43"/>
      <c r="R82" s="43"/>
      <c r="T82">
        <f t="shared" si="15"/>
        <v>0</v>
      </c>
      <c r="U82">
        <f t="shared" si="23"/>
        <v>0</v>
      </c>
      <c r="V82">
        <f t="shared" si="16"/>
        <v>0</v>
      </c>
      <c r="W82">
        <f t="shared" si="17"/>
        <v>0</v>
      </c>
      <c r="X82">
        <f t="shared" si="18"/>
        <v>0</v>
      </c>
      <c r="Y82">
        <f t="shared" si="19"/>
        <v>0</v>
      </c>
      <c r="Z82">
        <f t="shared" si="20"/>
        <v>0</v>
      </c>
      <c r="AA82" s="32">
        <f t="shared" si="21"/>
        <v>0</v>
      </c>
      <c r="AB82" s="32">
        <f t="shared" si="22"/>
        <v>0</v>
      </c>
    </row>
    <row r="83" spans="1:28" x14ac:dyDescent="0.25">
      <c r="A83" s="42"/>
      <c r="B83" s="43"/>
      <c r="C83" s="43"/>
      <c r="D83" s="42"/>
      <c r="E83" s="43"/>
      <c r="F83" s="43"/>
      <c r="G83" s="43"/>
      <c r="H83" s="43"/>
      <c r="I83" s="44"/>
      <c r="J83" s="45"/>
      <c r="K83" s="43"/>
      <c r="L83" s="44"/>
      <c r="M83" s="45"/>
      <c r="N83" s="46"/>
      <c r="O83" s="43"/>
      <c r="P83" s="43"/>
      <c r="Q83" s="43"/>
      <c r="R83" s="43"/>
      <c r="T83">
        <f t="shared" si="15"/>
        <v>0</v>
      </c>
      <c r="U83">
        <f t="shared" si="23"/>
        <v>0</v>
      </c>
      <c r="V83">
        <f t="shared" si="16"/>
        <v>0</v>
      </c>
      <c r="W83">
        <f t="shared" si="17"/>
        <v>0</v>
      </c>
      <c r="X83">
        <f t="shared" si="18"/>
        <v>0</v>
      </c>
      <c r="Y83">
        <f t="shared" si="19"/>
        <v>0</v>
      </c>
      <c r="Z83">
        <f t="shared" si="20"/>
        <v>0</v>
      </c>
      <c r="AA83" s="32">
        <f t="shared" si="21"/>
        <v>0</v>
      </c>
      <c r="AB83" s="32">
        <f t="shared" si="22"/>
        <v>0</v>
      </c>
    </row>
    <row r="84" spans="1:28" x14ac:dyDescent="0.25">
      <c r="A84" s="42"/>
      <c r="B84" s="43"/>
      <c r="C84" s="43"/>
      <c r="D84" s="42"/>
      <c r="E84" s="43"/>
      <c r="F84" s="43"/>
      <c r="G84" s="43"/>
      <c r="H84" s="43"/>
      <c r="I84" s="44"/>
      <c r="J84" s="45"/>
      <c r="K84" s="43"/>
      <c r="L84" s="44"/>
      <c r="M84" s="45"/>
      <c r="N84" s="46"/>
      <c r="O84" s="43"/>
      <c r="P84" s="43"/>
      <c r="Q84" s="43"/>
      <c r="R84" s="43"/>
      <c r="S84" s="47"/>
      <c r="T84" s="47">
        <f t="shared" si="15"/>
        <v>0</v>
      </c>
      <c r="U84" s="47">
        <f t="shared" si="23"/>
        <v>0</v>
      </c>
      <c r="V84" s="47">
        <f t="shared" si="16"/>
        <v>0</v>
      </c>
      <c r="W84" s="47">
        <f t="shared" si="17"/>
        <v>0</v>
      </c>
      <c r="X84" s="47">
        <f t="shared" si="18"/>
        <v>0</v>
      </c>
      <c r="Y84" s="47">
        <f t="shared" si="19"/>
        <v>0</v>
      </c>
      <c r="Z84" s="47">
        <f t="shared" si="20"/>
        <v>0</v>
      </c>
      <c r="AA84" s="48">
        <f t="shared" si="21"/>
        <v>0</v>
      </c>
      <c r="AB84" s="48">
        <f t="shared" si="22"/>
        <v>0</v>
      </c>
    </row>
    <row r="85" spans="1:28" x14ac:dyDescent="0.25">
      <c r="A85" s="42"/>
      <c r="B85" s="43"/>
      <c r="C85" s="43"/>
      <c r="D85" s="42"/>
      <c r="E85" s="43"/>
      <c r="F85" s="43"/>
      <c r="G85" s="43"/>
      <c r="H85" s="43"/>
      <c r="I85" s="44"/>
      <c r="J85" s="45"/>
      <c r="K85" s="43"/>
      <c r="L85" s="44"/>
      <c r="M85" s="45"/>
      <c r="N85" s="46"/>
      <c r="O85" s="43"/>
      <c r="P85" s="43"/>
      <c r="Q85" s="43"/>
      <c r="R85" s="43"/>
      <c r="T85">
        <f t="shared" si="15"/>
        <v>0</v>
      </c>
      <c r="U85">
        <f t="shared" si="23"/>
        <v>0</v>
      </c>
      <c r="V85">
        <f t="shared" si="16"/>
        <v>0</v>
      </c>
      <c r="W85">
        <f t="shared" si="17"/>
        <v>0</v>
      </c>
      <c r="X85">
        <f t="shared" si="18"/>
        <v>0</v>
      </c>
      <c r="Y85">
        <f t="shared" si="19"/>
        <v>0</v>
      </c>
      <c r="Z85">
        <f t="shared" si="20"/>
        <v>0</v>
      </c>
      <c r="AA85" s="32">
        <f t="shared" si="21"/>
        <v>0</v>
      </c>
      <c r="AB85" s="32">
        <f t="shared" si="22"/>
        <v>0</v>
      </c>
    </row>
    <row r="86" spans="1:28" x14ac:dyDescent="0.25">
      <c r="A86" s="42"/>
      <c r="B86" s="43"/>
      <c r="C86" s="43"/>
      <c r="D86" s="42"/>
      <c r="E86" s="43"/>
      <c r="F86" s="43"/>
      <c r="G86" s="43"/>
      <c r="H86" s="43"/>
      <c r="I86" s="44"/>
      <c r="J86" s="45"/>
      <c r="K86" s="43"/>
      <c r="L86" s="44"/>
      <c r="M86" s="45"/>
      <c r="N86" s="46"/>
      <c r="O86" s="43"/>
      <c r="P86" s="43"/>
      <c r="Q86" s="43"/>
      <c r="R86" s="43"/>
      <c r="T86">
        <f t="shared" si="15"/>
        <v>0</v>
      </c>
      <c r="U86">
        <f t="shared" si="23"/>
        <v>0</v>
      </c>
      <c r="V86">
        <f t="shared" si="16"/>
        <v>0</v>
      </c>
      <c r="W86">
        <f t="shared" si="17"/>
        <v>0</v>
      </c>
      <c r="X86">
        <f t="shared" si="18"/>
        <v>0</v>
      </c>
      <c r="Y86">
        <f t="shared" si="19"/>
        <v>0</v>
      </c>
      <c r="Z86">
        <f t="shared" si="20"/>
        <v>0</v>
      </c>
      <c r="AA86" s="32">
        <f t="shared" si="21"/>
        <v>0</v>
      </c>
      <c r="AB86" s="32">
        <f t="shared" si="22"/>
        <v>0</v>
      </c>
    </row>
    <row r="87" spans="1:28" x14ac:dyDescent="0.25">
      <c r="A87" s="42"/>
      <c r="B87" s="43"/>
      <c r="C87" s="43"/>
      <c r="D87" s="42"/>
      <c r="E87" s="43"/>
      <c r="F87" s="43"/>
      <c r="G87" s="43"/>
      <c r="H87" s="43"/>
      <c r="I87" s="44"/>
      <c r="J87" s="45"/>
      <c r="K87" s="43"/>
      <c r="L87" s="44"/>
      <c r="M87" s="45"/>
      <c r="N87" s="46"/>
      <c r="O87" s="43"/>
      <c r="P87" s="43"/>
      <c r="Q87" s="43"/>
      <c r="R87" s="43"/>
      <c r="T87">
        <f t="shared" si="15"/>
        <v>0</v>
      </c>
      <c r="U87">
        <f t="shared" si="23"/>
        <v>0</v>
      </c>
      <c r="V87">
        <f t="shared" si="16"/>
        <v>0</v>
      </c>
      <c r="W87">
        <f t="shared" si="17"/>
        <v>0</v>
      </c>
      <c r="X87">
        <f t="shared" si="18"/>
        <v>0</v>
      </c>
      <c r="Y87">
        <f t="shared" si="19"/>
        <v>0</v>
      </c>
      <c r="Z87">
        <f t="shared" si="20"/>
        <v>0</v>
      </c>
      <c r="AA87" s="32">
        <f t="shared" si="21"/>
        <v>0</v>
      </c>
      <c r="AB87" s="32">
        <f t="shared" si="22"/>
        <v>0</v>
      </c>
    </row>
    <row r="88" spans="1:28" x14ac:dyDescent="0.25">
      <c r="A88" s="42"/>
      <c r="B88" s="43"/>
      <c r="C88" s="43"/>
      <c r="D88" s="42"/>
      <c r="E88" s="43"/>
      <c r="F88" s="43"/>
      <c r="G88" s="43"/>
      <c r="H88" s="43"/>
      <c r="I88" s="44"/>
      <c r="J88" s="45"/>
      <c r="K88" s="43"/>
      <c r="L88" s="44"/>
      <c r="M88" s="45"/>
      <c r="N88" s="46"/>
      <c r="O88" s="43"/>
      <c r="P88" s="43"/>
      <c r="Q88" s="43"/>
      <c r="R88" s="43"/>
      <c r="T88">
        <f t="shared" si="15"/>
        <v>0</v>
      </c>
      <c r="U88">
        <f t="shared" si="23"/>
        <v>0</v>
      </c>
      <c r="V88">
        <f t="shared" si="16"/>
        <v>0</v>
      </c>
      <c r="W88">
        <f t="shared" si="17"/>
        <v>0</v>
      </c>
      <c r="X88">
        <f t="shared" si="18"/>
        <v>0</v>
      </c>
      <c r="Y88">
        <f t="shared" si="19"/>
        <v>0</v>
      </c>
      <c r="Z88">
        <f t="shared" si="20"/>
        <v>0</v>
      </c>
      <c r="AA88" s="32">
        <f t="shared" si="21"/>
        <v>0</v>
      </c>
      <c r="AB88" s="32">
        <f t="shared" si="22"/>
        <v>0</v>
      </c>
    </row>
    <row r="89" spans="1:28" x14ac:dyDescent="0.25">
      <c r="A89" s="42"/>
      <c r="B89" s="43"/>
      <c r="C89" s="43"/>
      <c r="D89" s="42"/>
      <c r="E89" s="43"/>
      <c r="F89" s="43"/>
      <c r="G89" s="43"/>
      <c r="H89" s="43"/>
      <c r="I89" s="44"/>
      <c r="J89" s="45"/>
      <c r="K89" s="43"/>
      <c r="L89" s="44"/>
      <c r="M89" s="45"/>
      <c r="N89" s="46"/>
      <c r="O89" s="43"/>
      <c r="P89" s="43"/>
      <c r="Q89" s="43"/>
      <c r="R89" s="43"/>
      <c r="T89">
        <f t="shared" si="15"/>
        <v>0</v>
      </c>
      <c r="U89">
        <f t="shared" si="23"/>
        <v>0</v>
      </c>
      <c r="V89">
        <f t="shared" si="16"/>
        <v>0</v>
      </c>
      <c r="W89">
        <f t="shared" si="17"/>
        <v>0</v>
      </c>
      <c r="X89">
        <f t="shared" si="18"/>
        <v>0</v>
      </c>
      <c r="Y89">
        <f t="shared" si="19"/>
        <v>0</v>
      </c>
      <c r="Z89">
        <f t="shared" si="20"/>
        <v>0</v>
      </c>
      <c r="AA89" s="32">
        <f t="shared" si="21"/>
        <v>0</v>
      </c>
      <c r="AB89" s="32">
        <f t="shared" si="22"/>
        <v>0</v>
      </c>
    </row>
    <row r="90" spans="1:28" x14ac:dyDescent="0.25">
      <c r="A90" s="42"/>
      <c r="B90" s="43"/>
      <c r="C90" s="43"/>
      <c r="D90" s="42"/>
      <c r="E90" s="43"/>
      <c r="F90" s="43"/>
      <c r="G90" s="43"/>
      <c r="H90" s="43"/>
      <c r="I90" s="44"/>
      <c r="J90" s="45"/>
      <c r="K90" s="43"/>
      <c r="L90" s="44"/>
      <c r="M90" s="45"/>
      <c r="N90" s="46"/>
      <c r="O90" s="43"/>
      <c r="P90" s="43"/>
      <c r="Q90" s="43"/>
      <c r="R90" s="43"/>
      <c r="T90">
        <f t="shared" si="15"/>
        <v>0</v>
      </c>
      <c r="U90">
        <f t="shared" si="23"/>
        <v>0</v>
      </c>
      <c r="V90">
        <f t="shared" si="16"/>
        <v>0</v>
      </c>
      <c r="W90">
        <f t="shared" si="17"/>
        <v>0</v>
      </c>
      <c r="X90">
        <f t="shared" si="18"/>
        <v>0</v>
      </c>
      <c r="Y90">
        <f t="shared" si="19"/>
        <v>0</v>
      </c>
      <c r="Z90">
        <f t="shared" si="20"/>
        <v>0</v>
      </c>
      <c r="AA90" s="32">
        <f t="shared" si="21"/>
        <v>0</v>
      </c>
      <c r="AB90" s="32">
        <f t="shared" si="22"/>
        <v>0</v>
      </c>
    </row>
    <row r="91" spans="1:28" x14ac:dyDescent="0.25">
      <c r="A91" s="42"/>
      <c r="B91" s="43"/>
      <c r="C91" s="43"/>
      <c r="D91" s="42"/>
      <c r="E91" s="43"/>
      <c r="F91" s="43"/>
      <c r="G91" s="43"/>
      <c r="H91" s="43"/>
      <c r="I91" s="44"/>
      <c r="J91" s="45"/>
      <c r="K91" s="43"/>
      <c r="L91" s="44"/>
      <c r="M91" s="45"/>
      <c r="N91" s="46"/>
      <c r="O91" s="43"/>
      <c r="P91" s="43"/>
      <c r="Q91" s="43"/>
      <c r="R91" s="43"/>
      <c r="T91">
        <f t="shared" si="15"/>
        <v>0</v>
      </c>
      <c r="U91">
        <f t="shared" si="23"/>
        <v>0</v>
      </c>
      <c r="V91">
        <f t="shared" si="16"/>
        <v>0</v>
      </c>
      <c r="W91">
        <f t="shared" si="17"/>
        <v>0</v>
      </c>
      <c r="X91">
        <f t="shared" si="18"/>
        <v>0</v>
      </c>
      <c r="Y91">
        <f t="shared" si="19"/>
        <v>0</v>
      </c>
      <c r="Z91">
        <f t="shared" si="20"/>
        <v>0</v>
      </c>
      <c r="AA91" s="32">
        <f t="shared" si="21"/>
        <v>0</v>
      </c>
      <c r="AB91" s="32">
        <f t="shared" si="22"/>
        <v>0</v>
      </c>
    </row>
    <row r="92" spans="1:28" x14ac:dyDescent="0.25">
      <c r="A92" s="42"/>
      <c r="B92" s="43"/>
      <c r="C92" s="43"/>
      <c r="D92" s="42"/>
      <c r="E92" s="43"/>
      <c r="F92" s="43"/>
      <c r="G92" s="43"/>
      <c r="H92" s="43"/>
      <c r="I92" s="44"/>
      <c r="J92" s="45"/>
      <c r="K92" s="43"/>
      <c r="L92" s="44"/>
      <c r="M92" s="45"/>
      <c r="N92" s="46"/>
      <c r="O92" s="43"/>
      <c r="P92" s="43"/>
      <c r="Q92" s="43"/>
      <c r="R92" s="43"/>
      <c r="T92">
        <f t="shared" si="15"/>
        <v>0</v>
      </c>
      <c r="U92">
        <f t="shared" si="23"/>
        <v>0</v>
      </c>
      <c r="V92">
        <f t="shared" si="16"/>
        <v>0</v>
      </c>
      <c r="W92">
        <f t="shared" si="17"/>
        <v>0</v>
      </c>
      <c r="X92">
        <f t="shared" si="18"/>
        <v>0</v>
      </c>
      <c r="Y92">
        <f t="shared" si="19"/>
        <v>0</v>
      </c>
      <c r="Z92">
        <f t="shared" si="20"/>
        <v>0</v>
      </c>
      <c r="AA92" s="32">
        <f t="shared" si="21"/>
        <v>0</v>
      </c>
      <c r="AB92" s="32">
        <f t="shared" si="22"/>
        <v>0</v>
      </c>
    </row>
    <row r="93" spans="1:28" x14ac:dyDescent="0.25">
      <c r="A93" s="42"/>
      <c r="B93" s="43"/>
      <c r="C93" s="43"/>
      <c r="D93" s="42"/>
      <c r="E93" s="43"/>
      <c r="F93" s="43"/>
      <c r="G93" s="43"/>
      <c r="H93" s="43"/>
      <c r="I93" s="44"/>
      <c r="J93" s="45"/>
      <c r="K93" s="43"/>
      <c r="L93" s="44"/>
      <c r="M93" s="45"/>
      <c r="N93" s="46"/>
      <c r="O93" s="43"/>
      <c r="P93" s="43"/>
      <c r="Q93" s="43"/>
      <c r="R93" s="43"/>
      <c r="T93">
        <f t="shared" si="15"/>
        <v>0</v>
      </c>
      <c r="U93">
        <f t="shared" si="23"/>
        <v>0</v>
      </c>
      <c r="V93">
        <f t="shared" si="16"/>
        <v>0</v>
      </c>
      <c r="W93">
        <f t="shared" si="17"/>
        <v>0</v>
      </c>
      <c r="X93">
        <f t="shared" si="18"/>
        <v>0</v>
      </c>
      <c r="Y93">
        <f t="shared" si="19"/>
        <v>0</v>
      </c>
      <c r="Z93">
        <f t="shared" si="20"/>
        <v>0</v>
      </c>
      <c r="AA93" s="32">
        <f t="shared" si="21"/>
        <v>0</v>
      </c>
      <c r="AB93" s="32">
        <f t="shared" si="22"/>
        <v>0</v>
      </c>
    </row>
    <row r="94" spans="1:28" x14ac:dyDescent="0.25">
      <c r="A94" s="42"/>
      <c r="B94" s="43"/>
      <c r="C94" s="43"/>
      <c r="D94" s="42"/>
      <c r="E94" s="43"/>
      <c r="F94" s="43"/>
      <c r="G94" s="43"/>
      <c r="H94" s="43"/>
      <c r="I94" s="44"/>
      <c r="J94" s="45"/>
      <c r="K94" s="43"/>
      <c r="L94" s="44"/>
      <c r="M94" s="45"/>
      <c r="N94" s="46"/>
      <c r="O94" s="43"/>
      <c r="P94" s="43"/>
      <c r="Q94" s="43"/>
      <c r="R94" s="43"/>
      <c r="T94">
        <f t="shared" si="15"/>
        <v>0</v>
      </c>
      <c r="U94">
        <f t="shared" si="23"/>
        <v>0</v>
      </c>
      <c r="V94">
        <f t="shared" si="16"/>
        <v>0</v>
      </c>
      <c r="W94">
        <f t="shared" si="17"/>
        <v>0</v>
      </c>
      <c r="X94">
        <f t="shared" si="18"/>
        <v>0</v>
      </c>
      <c r="Y94">
        <f t="shared" si="19"/>
        <v>0</v>
      </c>
      <c r="Z94">
        <f t="shared" si="20"/>
        <v>0</v>
      </c>
      <c r="AA94" s="32">
        <f t="shared" si="21"/>
        <v>0</v>
      </c>
      <c r="AB94" s="32">
        <f t="shared" si="22"/>
        <v>0</v>
      </c>
    </row>
    <row r="95" spans="1:28" x14ac:dyDescent="0.25">
      <c r="A95" s="42"/>
      <c r="B95" s="43"/>
      <c r="C95" s="43"/>
      <c r="D95" s="42"/>
      <c r="E95" s="43"/>
      <c r="F95" s="43"/>
      <c r="G95" s="43"/>
      <c r="H95" s="43"/>
      <c r="I95" s="44"/>
      <c r="J95" s="45"/>
      <c r="K95" s="43"/>
      <c r="L95" s="44"/>
      <c r="M95" s="45"/>
      <c r="N95" s="46"/>
      <c r="O95" s="43"/>
      <c r="P95" s="43"/>
      <c r="Q95" s="43"/>
      <c r="R95" s="43"/>
      <c r="T95">
        <f t="shared" si="15"/>
        <v>0</v>
      </c>
      <c r="U95">
        <f t="shared" si="23"/>
        <v>0</v>
      </c>
      <c r="V95">
        <f t="shared" si="16"/>
        <v>0</v>
      </c>
      <c r="W95">
        <f t="shared" si="17"/>
        <v>0</v>
      </c>
      <c r="X95">
        <f t="shared" si="18"/>
        <v>0</v>
      </c>
      <c r="Y95">
        <f t="shared" si="19"/>
        <v>0</v>
      </c>
      <c r="Z95">
        <f t="shared" si="20"/>
        <v>0</v>
      </c>
      <c r="AA95" s="32">
        <f t="shared" si="21"/>
        <v>0</v>
      </c>
      <c r="AB95" s="32">
        <f t="shared" si="22"/>
        <v>0</v>
      </c>
    </row>
    <row r="96" spans="1:28" x14ac:dyDescent="0.25">
      <c r="A96" s="42"/>
      <c r="B96" s="43"/>
      <c r="C96" s="43"/>
      <c r="D96" s="42"/>
      <c r="E96" s="43"/>
      <c r="F96" s="43"/>
      <c r="G96" s="43"/>
      <c r="H96" s="43"/>
      <c r="I96" s="44"/>
      <c r="J96" s="45"/>
      <c r="K96" s="43"/>
      <c r="L96" s="44"/>
      <c r="M96" s="45"/>
      <c r="N96" s="46"/>
      <c r="O96" s="43"/>
      <c r="P96" s="43"/>
      <c r="Q96" s="43"/>
      <c r="R96" s="43"/>
      <c r="S96" s="47"/>
      <c r="T96" s="47">
        <f t="shared" si="15"/>
        <v>0</v>
      </c>
      <c r="U96" s="47">
        <f t="shared" si="23"/>
        <v>0</v>
      </c>
      <c r="V96" s="47">
        <f t="shared" si="16"/>
        <v>0</v>
      </c>
      <c r="W96" s="47">
        <f t="shared" si="17"/>
        <v>0</v>
      </c>
      <c r="X96" s="47">
        <f t="shared" si="18"/>
        <v>0</v>
      </c>
      <c r="Y96" s="47">
        <f t="shared" si="19"/>
        <v>0</v>
      </c>
      <c r="Z96" s="47">
        <f t="shared" si="20"/>
        <v>0</v>
      </c>
      <c r="AA96" s="48">
        <f t="shared" si="21"/>
        <v>0</v>
      </c>
      <c r="AB96" s="48">
        <f t="shared" si="22"/>
        <v>0</v>
      </c>
    </row>
    <row r="97" spans="1:30" x14ac:dyDescent="0.25">
      <c r="A97" s="43"/>
      <c r="B97" s="43"/>
      <c r="C97" s="43"/>
      <c r="D97" s="43"/>
      <c r="E97" s="43"/>
      <c r="F97" s="43"/>
      <c r="G97" s="43"/>
      <c r="H97" s="43"/>
      <c r="I97" s="43"/>
      <c r="J97" s="43"/>
      <c r="K97" s="43"/>
      <c r="L97" s="43"/>
      <c r="M97" s="43"/>
      <c r="N97" s="43"/>
      <c r="O97" s="43"/>
      <c r="P97" s="43"/>
      <c r="Q97" s="43"/>
      <c r="R97" s="43"/>
      <c r="T97">
        <f t="shared" si="15"/>
        <v>0</v>
      </c>
      <c r="U97">
        <f t="shared" si="23"/>
        <v>0</v>
      </c>
      <c r="V97">
        <f t="shared" si="16"/>
        <v>0</v>
      </c>
      <c r="W97">
        <f t="shared" si="17"/>
        <v>0</v>
      </c>
      <c r="X97">
        <f t="shared" si="18"/>
        <v>0</v>
      </c>
      <c r="Y97">
        <f t="shared" si="19"/>
        <v>0</v>
      </c>
      <c r="Z97">
        <f t="shared" si="20"/>
        <v>0</v>
      </c>
      <c r="AA97" s="32">
        <f t="shared" si="21"/>
        <v>0</v>
      </c>
      <c r="AB97" s="32">
        <f t="shared" si="22"/>
        <v>0</v>
      </c>
    </row>
    <row r="98" spans="1:30" x14ac:dyDescent="0.25">
      <c r="T98">
        <f t="shared" si="15"/>
        <v>0</v>
      </c>
      <c r="U98">
        <f t="shared" si="23"/>
        <v>0</v>
      </c>
      <c r="V98">
        <f t="shared" si="16"/>
        <v>0</v>
      </c>
      <c r="W98">
        <f t="shared" si="17"/>
        <v>0</v>
      </c>
      <c r="X98">
        <f t="shared" si="18"/>
        <v>0</v>
      </c>
      <c r="Y98">
        <f t="shared" si="19"/>
        <v>0</v>
      </c>
      <c r="Z98">
        <f t="shared" si="20"/>
        <v>0</v>
      </c>
      <c r="AA98" s="32">
        <f t="shared" si="21"/>
        <v>0</v>
      </c>
      <c r="AB98" s="32">
        <f t="shared" si="22"/>
        <v>0</v>
      </c>
    </row>
    <row r="99" spans="1:30" x14ac:dyDescent="0.25">
      <c r="T99">
        <f t="shared" si="15"/>
        <v>0</v>
      </c>
      <c r="U99">
        <f t="shared" si="23"/>
        <v>0</v>
      </c>
      <c r="V99">
        <f t="shared" si="16"/>
        <v>0</v>
      </c>
      <c r="W99">
        <f t="shared" si="17"/>
        <v>0</v>
      </c>
      <c r="X99">
        <f t="shared" si="18"/>
        <v>0</v>
      </c>
      <c r="Y99">
        <f t="shared" si="19"/>
        <v>0</v>
      </c>
      <c r="Z99">
        <f t="shared" si="20"/>
        <v>0</v>
      </c>
      <c r="AA99" s="32">
        <f t="shared" si="21"/>
        <v>0</v>
      </c>
      <c r="AB99" s="32">
        <f t="shared" si="22"/>
        <v>0</v>
      </c>
    </row>
    <row r="100" spans="1:30" x14ac:dyDescent="0.25">
      <c r="T100">
        <f t="shared" si="15"/>
        <v>0</v>
      </c>
      <c r="U100">
        <f t="shared" si="23"/>
        <v>0</v>
      </c>
      <c r="V100">
        <f t="shared" si="16"/>
        <v>0</v>
      </c>
      <c r="W100">
        <f t="shared" si="17"/>
        <v>0</v>
      </c>
      <c r="X100">
        <f t="shared" si="18"/>
        <v>0</v>
      </c>
      <c r="Y100">
        <f t="shared" si="19"/>
        <v>0</v>
      </c>
      <c r="Z100">
        <f t="shared" si="20"/>
        <v>0</v>
      </c>
      <c r="AA100" s="32">
        <f t="shared" si="21"/>
        <v>0</v>
      </c>
      <c r="AB100" s="32">
        <f t="shared" si="22"/>
        <v>0</v>
      </c>
    </row>
    <row r="101" spans="1:30" x14ac:dyDescent="0.25">
      <c r="T101">
        <f t="shared" si="15"/>
        <v>0</v>
      </c>
      <c r="U101">
        <f t="shared" si="23"/>
        <v>0</v>
      </c>
      <c r="V101">
        <f t="shared" si="16"/>
        <v>0</v>
      </c>
      <c r="W101">
        <f t="shared" si="17"/>
        <v>0</v>
      </c>
      <c r="X101">
        <f t="shared" si="18"/>
        <v>0</v>
      </c>
      <c r="Y101">
        <f t="shared" si="19"/>
        <v>0</v>
      </c>
      <c r="Z101">
        <f t="shared" si="20"/>
        <v>0</v>
      </c>
      <c r="AA101" s="32">
        <f t="shared" si="21"/>
        <v>0</v>
      </c>
      <c r="AB101" s="32">
        <f t="shared" si="22"/>
        <v>0</v>
      </c>
    </row>
    <row r="102" spans="1:30" x14ac:dyDescent="0.25">
      <c r="T102">
        <f t="shared" si="15"/>
        <v>0</v>
      </c>
      <c r="U102">
        <f t="shared" si="23"/>
        <v>0</v>
      </c>
      <c r="V102">
        <f t="shared" si="16"/>
        <v>0</v>
      </c>
      <c r="W102">
        <f t="shared" si="17"/>
        <v>0</v>
      </c>
      <c r="X102">
        <f t="shared" si="18"/>
        <v>0</v>
      </c>
      <c r="Y102">
        <f t="shared" si="19"/>
        <v>0</v>
      </c>
      <c r="Z102">
        <f t="shared" si="20"/>
        <v>0</v>
      </c>
      <c r="AA102" s="32">
        <f t="shared" si="21"/>
        <v>0</v>
      </c>
      <c r="AB102" s="32">
        <f t="shared" si="22"/>
        <v>0</v>
      </c>
      <c r="AD102" s="1" t="s">
        <v>83</v>
      </c>
    </row>
    <row r="103" spans="1:30" x14ac:dyDescent="0.25">
      <c r="T103">
        <f t="shared" si="15"/>
        <v>0</v>
      </c>
      <c r="U103">
        <f t="shared" si="23"/>
        <v>0</v>
      </c>
      <c r="V103">
        <f t="shared" si="16"/>
        <v>0</v>
      </c>
      <c r="W103">
        <f t="shared" si="17"/>
        <v>0</v>
      </c>
      <c r="X103">
        <f t="shared" si="18"/>
        <v>0</v>
      </c>
      <c r="Y103">
        <f t="shared" si="19"/>
        <v>0</v>
      </c>
      <c r="Z103">
        <f t="shared" si="20"/>
        <v>0</v>
      </c>
      <c r="AA103" s="32">
        <f t="shared" si="21"/>
        <v>0</v>
      </c>
      <c r="AB103" s="32">
        <f t="shared" si="22"/>
        <v>0</v>
      </c>
    </row>
    <row r="104" spans="1:30" x14ac:dyDescent="0.25">
      <c r="T104">
        <f t="shared" si="15"/>
        <v>0</v>
      </c>
      <c r="U104">
        <f t="shared" si="23"/>
        <v>0</v>
      </c>
      <c r="V104">
        <f t="shared" si="16"/>
        <v>0</v>
      </c>
      <c r="W104">
        <f t="shared" si="17"/>
        <v>0</v>
      </c>
      <c r="X104">
        <f t="shared" si="18"/>
        <v>0</v>
      </c>
      <c r="Y104">
        <f t="shared" si="19"/>
        <v>0</v>
      </c>
      <c r="Z104">
        <f t="shared" si="20"/>
        <v>0</v>
      </c>
      <c r="AA104" s="32">
        <f t="shared" si="21"/>
        <v>0</v>
      </c>
      <c r="AB104" s="32">
        <f t="shared" si="22"/>
        <v>0</v>
      </c>
    </row>
    <row r="105" spans="1:30" x14ac:dyDescent="0.25">
      <c r="T105">
        <f t="shared" si="15"/>
        <v>0</v>
      </c>
      <c r="U105">
        <f t="shared" si="23"/>
        <v>0</v>
      </c>
      <c r="V105">
        <f t="shared" si="16"/>
        <v>0</v>
      </c>
      <c r="W105">
        <f t="shared" si="17"/>
        <v>0</v>
      </c>
      <c r="X105">
        <f t="shared" si="18"/>
        <v>0</v>
      </c>
      <c r="Y105">
        <f t="shared" si="19"/>
        <v>0</v>
      </c>
      <c r="Z105">
        <f t="shared" si="20"/>
        <v>0</v>
      </c>
      <c r="AA105" s="32">
        <f t="shared" si="21"/>
        <v>0</v>
      </c>
      <c r="AB105" s="32">
        <f t="shared" si="22"/>
        <v>0</v>
      </c>
    </row>
    <row r="106" spans="1:30" x14ac:dyDescent="0.25">
      <c r="T106">
        <f t="shared" si="15"/>
        <v>0</v>
      </c>
      <c r="U106">
        <f t="shared" si="23"/>
        <v>0</v>
      </c>
      <c r="V106">
        <f t="shared" si="16"/>
        <v>0</v>
      </c>
      <c r="W106">
        <f t="shared" si="17"/>
        <v>0</v>
      </c>
      <c r="X106">
        <f t="shared" si="18"/>
        <v>0</v>
      </c>
      <c r="Y106">
        <f t="shared" si="19"/>
        <v>0</v>
      </c>
      <c r="Z106">
        <f t="shared" si="20"/>
        <v>0</v>
      </c>
      <c r="AA106" s="32">
        <f t="shared" si="21"/>
        <v>0</v>
      </c>
      <c r="AB106" s="32">
        <f t="shared" si="22"/>
        <v>0</v>
      </c>
    </row>
    <row r="107" spans="1:30" x14ac:dyDescent="0.25">
      <c r="T107">
        <f t="shared" si="15"/>
        <v>0</v>
      </c>
      <c r="U107">
        <f t="shared" si="23"/>
        <v>0</v>
      </c>
      <c r="V107">
        <f t="shared" si="16"/>
        <v>0</v>
      </c>
      <c r="W107">
        <f t="shared" si="17"/>
        <v>0</v>
      </c>
      <c r="X107">
        <f t="shared" si="18"/>
        <v>0</v>
      </c>
      <c r="Y107">
        <f t="shared" si="19"/>
        <v>0</v>
      </c>
      <c r="Z107">
        <f t="shared" si="20"/>
        <v>0</v>
      </c>
      <c r="AA107" s="32">
        <f t="shared" si="21"/>
        <v>0</v>
      </c>
      <c r="AB107" s="32">
        <f t="shared" si="22"/>
        <v>0</v>
      </c>
    </row>
    <row r="108" spans="1:30" x14ac:dyDescent="0.25">
      <c r="T108">
        <f t="shared" si="15"/>
        <v>0</v>
      </c>
      <c r="U108">
        <f t="shared" si="23"/>
        <v>0</v>
      </c>
      <c r="V108">
        <f t="shared" si="16"/>
        <v>0</v>
      </c>
      <c r="W108">
        <f t="shared" si="17"/>
        <v>0</v>
      </c>
      <c r="X108">
        <f t="shared" si="18"/>
        <v>0</v>
      </c>
      <c r="Y108">
        <f t="shared" si="19"/>
        <v>0</v>
      </c>
      <c r="Z108">
        <f t="shared" si="20"/>
        <v>0</v>
      </c>
      <c r="AA108" s="32">
        <f t="shared" si="21"/>
        <v>0</v>
      </c>
      <c r="AB108" s="32">
        <f t="shared" si="22"/>
        <v>0</v>
      </c>
    </row>
    <row r="109" spans="1:30" x14ac:dyDescent="0.25">
      <c r="T109">
        <f t="shared" si="15"/>
        <v>0</v>
      </c>
      <c r="U109">
        <f t="shared" si="23"/>
        <v>0</v>
      </c>
      <c r="V109">
        <f t="shared" si="16"/>
        <v>0</v>
      </c>
      <c r="W109">
        <f t="shared" si="17"/>
        <v>0</v>
      </c>
      <c r="X109">
        <f t="shared" si="18"/>
        <v>0</v>
      </c>
      <c r="Y109">
        <f t="shared" si="19"/>
        <v>0</v>
      </c>
      <c r="Z109">
        <f t="shared" si="20"/>
        <v>0</v>
      </c>
      <c r="AA109" s="32">
        <f t="shared" si="21"/>
        <v>0</v>
      </c>
      <c r="AB109" s="32">
        <f t="shared" si="22"/>
        <v>0</v>
      </c>
    </row>
    <row r="110" spans="1:30" x14ac:dyDescent="0.25">
      <c r="T110">
        <f t="shared" si="15"/>
        <v>0</v>
      </c>
      <c r="U110">
        <f t="shared" si="23"/>
        <v>0</v>
      </c>
      <c r="V110">
        <f t="shared" si="16"/>
        <v>0</v>
      </c>
      <c r="W110">
        <f t="shared" si="17"/>
        <v>0</v>
      </c>
      <c r="X110">
        <f t="shared" si="18"/>
        <v>0</v>
      </c>
      <c r="Y110">
        <f t="shared" si="19"/>
        <v>0</v>
      </c>
      <c r="Z110">
        <f t="shared" si="20"/>
        <v>0</v>
      </c>
      <c r="AA110" s="32">
        <f t="shared" si="21"/>
        <v>0</v>
      </c>
      <c r="AB110" s="32">
        <f t="shared" si="22"/>
        <v>0</v>
      </c>
    </row>
    <row r="111" spans="1:30" x14ac:dyDescent="0.25">
      <c r="T111">
        <f t="shared" si="15"/>
        <v>0</v>
      </c>
      <c r="U111">
        <f t="shared" si="23"/>
        <v>0</v>
      </c>
      <c r="V111">
        <f t="shared" si="16"/>
        <v>0</v>
      </c>
      <c r="W111">
        <f t="shared" si="17"/>
        <v>0</v>
      </c>
      <c r="X111">
        <f t="shared" si="18"/>
        <v>0</v>
      </c>
      <c r="Y111">
        <f t="shared" si="19"/>
        <v>0</v>
      </c>
      <c r="Z111">
        <f t="shared" si="20"/>
        <v>0</v>
      </c>
      <c r="AA111" s="32">
        <f t="shared" si="21"/>
        <v>0</v>
      </c>
      <c r="AB111" s="32">
        <f t="shared" si="22"/>
        <v>0</v>
      </c>
    </row>
    <row r="112" spans="1:30" x14ac:dyDescent="0.25">
      <c r="T112">
        <f t="shared" si="15"/>
        <v>0</v>
      </c>
      <c r="U112">
        <f t="shared" si="23"/>
        <v>0</v>
      </c>
      <c r="V112">
        <f t="shared" si="16"/>
        <v>0</v>
      </c>
      <c r="W112">
        <f t="shared" si="17"/>
        <v>0</v>
      </c>
      <c r="X112">
        <f t="shared" si="18"/>
        <v>0</v>
      </c>
      <c r="Y112">
        <f t="shared" si="19"/>
        <v>0</v>
      </c>
      <c r="Z112">
        <f t="shared" si="20"/>
        <v>0</v>
      </c>
      <c r="AA112" s="32">
        <f t="shared" si="21"/>
        <v>0</v>
      </c>
      <c r="AB112" s="32">
        <f t="shared" si="22"/>
        <v>0</v>
      </c>
    </row>
    <row r="113" spans="20:28" x14ac:dyDescent="0.25">
      <c r="T113">
        <f t="shared" si="15"/>
        <v>0</v>
      </c>
      <c r="U113">
        <f t="shared" si="23"/>
        <v>0</v>
      </c>
      <c r="V113">
        <f t="shared" si="16"/>
        <v>0</v>
      </c>
      <c r="W113">
        <f t="shared" si="17"/>
        <v>0</v>
      </c>
      <c r="X113">
        <f t="shared" si="18"/>
        <v>0</v>
      </c>
      <c r="Y113">
        <f t="shared" si="19"/>
        <v>0</v>
      </c>
      <c r="Z113">
        <f t="shared" si="20"/>
        <v>0</v>
      </c>
      <c r="AA113" s="32">
        <f t="shared" si="21"/>
        <v>0</v>
      </c>
      <c r="AB113" s="32">
        <f t="shared" si="22"/>
        <v>0</v>
      </c>
    </row>
    <row r="114" spans="20:28" x14ac:dyDescent="0.25">
      <c r="T114">
        <f t="shared" si="15"/>
        <v>0</v>
      </c>
      <c r="U114">
        <f t="shared" si="23"/>
        <v>0</v>
      </c>
      <c r="V114">
        <f t="shared" si="16"/>
        <v>0</v>
      </c>
      <c r="W114">
        <f t="shared" si="17"/>
        <v>0</v>
      </c>
      <c r="X114">
        <f t="shared" si="18"/>
        <v>0</v>
      </c>
      <c r="Y114">
        <f t="shared" si="19"/>
        <v>0</v>
      </c>
      <c r="Z114">
        <f t="shared" si="20"/>
        <v>0</v>
      </c>
      <c r="AA114" s="32">
        <f t="shared" si="21"/>
        <v>0</v>
      </c>
      <c r="AB114" s="32">
        <f t="shared" si="22"/>
        <v>0</v>
      </c>
    </row>
    <row r="115" spans="20:28" x14ac:dyDescent="0.25">
      <c r="T115">
        <f t="shared" si="15"/>
        <v>0</v>
      </c>
      <c r="U115">
        <f t="shared" si="23"/>
        <v>0</v>
      </c>
      <c r="V115">
        <f t="shared" si="16"/>
        <v>0</v>
      </c>
      <c r="W115">
        <f t="shared" si="17"/>
        <v>0</v>
      </c>
      <c r="X115">
        <f t="shared" si="18"/>
        <v>0</v>
      </c>
      <c r="Y115">
        <f t="shared" si="19"/>
        <v>0</v>
      </c>
      <c r="Z115">
        <f t="shared" si="20"/>
        <v>0</v>
      </c>
      <c r="AA115" s="32">
        <f t="shared" si="21"/>
        <v>0</v>
      </c>
      <c r="AB115" s="32">
        <f t="shared" si="22"/>
        <v>0</v>
      </c>
    </row>
    <row r="116" spans="20:28" x14ac:dyDescent="0.25">
      <c r="T116">
        <f t="shared" si="15"/>
        <v>0</v>
      </c>
      <c r="U116">
        <f t="shared" si="23"/>
        <v>0</v>
      </c>
      <c r="V116">
        <f t="shared" si="16"/>
        <v>0</v>
      </c>
      <c r="W116">
        <f t="shared" si="17"/>
        <v>0</v>
      </c>
      <c r="X116">
        <f t="shared" si="18"/>
        <v>0</v>
      </c>
      <c r="Y116">
        <f t="shared" si="19"/>
        <v>0</v>
      </c>
      <c r="Z116">
        <f t="shared" si="20"/>
        <v>0</v>
      </c>
      <c r="AA116" s="32">
        <f t="shared" si="21"/>
        <v>0</v>
      </c>
      <c r="AB116" s="32">
        <f t="shared" si="22"/>
        <v>0</v>
      </c>
    </row>
    <row r="117" spans="20:28" x14ac:dyDescent="0.25">
      <c r="T117">
        <f t="shared" si="15"/>
        <v>0</v>
      </c>
      <c r="U117">
        <f t="shared" si="23"/>
        <v>0</v>
      </c>
      <c r="V117">
        <f t="shared" si="16"/>
        <v>0</v>
      </c>
      <c r="W117">
        <f t="shared" si="17"/>
        <v>0</v>
      </c>
      <c r="X117">
        <f t="shared" si="18"/>
        <v>0</v>
      </c>
      <c r="Y117">
        <f t="shared" si="19"/>
        <v>0</v>
      </c>
      <c r="Z117">
        <f t="shared" si="20"/>
        <v>0</v>
      </c>
      <c r="AA117" s="32">
        <f t="shared" si="21"/>
        <v>0</v>
      </c>
      <c r="AB117" s="32">
        <f t="shared" si="22"/>
        <v>0</v>
      </c>
    </row>
    <row r="118" spans="20:28" x14ac:dyDescent="0.25">
      <c r="T118">
        <f t="shared" si="15"/>
        <v>0</v>
      </c>
      <c r="U118">
        <f t="shared" si="23"/>
        <v>0</v>
      </c>
      <c r="V118">
        <f t="shared" si="16"/>
        <v>0</v>
      </c>
      <c r="W118">
        <f t="shared" si="17"/>
        <v>0</v>
      </c>
      <c r="X118">
        <f t="shared" si="18"/>
        <v>0</v>
      </c>
      <c r="Y118">
        <f t="shared" si="19"/>
        <v>0</v>
      </c>
      <c r="Z118">
        <f t="shared" si="20"/>
        <v>0</v>
      </c>
      <c r="AA118" s="32">
        <f t="shared" si="21"/>
        <v>0</v>
      </c>
      <c r="AB118" s="32">
        <f t="shared" si="22"/>
        <v>0</v>
      </c>
    </row>
    <row r="119" spans="20:28" x14ac:dyDescent="0.25">
      <c r="T119">
        <f t="shared" si="15"/>
        <v>0</v>
      </c>
      <c r="U119">
        <f t="shared" si="23"/>
        <v>0</v>
      </c>
      <c r="V119">
        <f t="shared" si="16"/>
        <v>0</v>
      </c>
      <c r="W119">
        <f t="shared" si="17"/>
        <v>0</v>
      </c>
      <c r="X119">
        <f t="shared" si="18"/>
        <v>0</v>
      </c>
      <c r="Y119">
        <f t="shared" si="19"/>
        <v>0</v>
      </c>
      <c r="Z119">
        <f t="shared" si="20"/>
        <v>0</v>
      </c>
      <c r="AA119" s="32">
        <f t="shared" si="21"/>
        <v>0</v>
      </c>
      <c r="AB119" s="32">
        <f t="shared" si="22"/>
        <v>0</v>
      </c>
    </row>
    <row r="120" spans="20:28" x14ac:dyDescent="0.25">
      <c r="T120">
        <f t="shared" si="15"/>
        <v>0</v>
      </c>
      <c r="U120">
        <f t="shared" si="23"/>
        <v>0</v>
      </c>
      <c r="V120">
        <f t="shared" si="16"/>
        <v>0</v>
      </c>
      <c r="W120">
        <f t="shared" si="17"/>
        <v>0</v>
      </c>
      <c r="X120">
        <f t="shared" si="18"/>
        <v>0</v>
      </c>
      <c r="Y120">
        <f t="shared" si="19"/>
        <v>0</v>
      </c>
      <c r="Z120">
        <f t="shared" si="20"/>
        <v>0</v>
      </c>
      <c r="AA120" s="32">
        <f t="shared" si="21"/>
        <v>0</v>
      </c>
      <c r="AB120" s="32">
        <f t="shared" si="22"/>
        <v>0</v>
      </c>
    </row>
    <row r="121" spans="20:28" x14ac:dyDescent="0.25">
      <c r="T121">
        <f t="shared" si="15"/>
        <v>0</v>
      </c>
      <c r="U121">
        <f t="shared" si="23"/>
        <v>0</v>
      </c>
      <c r="V121">
        <f t="shared" si="16"/>
        <v>0</v>
      </c>
      <c r="W121">
        <f t="shared" si="17"/>
        <v>0</v>
      </c>
      <c r="X121">
        <f t="shared" si="18"/>
        <v>0</v>
      </c>
      <c r="Y121">
        <f t="shared" si="19"/>
        <v>0</v>
      </c>
      <c r="Z121">
        <f t="shared" si="20"/>
        <v>0</v>
      </c>
      <c r="AA121" s="32">
        <f t="shared" si="21"/>
        <v>0</v>
      </c>
      <c r="AB121" s="32">
        <f t="shared" si="22"/>
        <v>0</v>
      </c>
    </row>
    <row r="122" spans="20:28" x14ac:dyDescent="0.25">
      <c r="T122">
        <f t="shared" si="15"/>
        <v>0</v>
      </c>
      <c r="U122">
        <f t="shared" si="23"/>
        <v>0</v>
      </c>
      <c r="V122">
        <f t="shared" si="16"/>
        <v>0</v>
      </c>
      <c r="W122">
        <f t="shared" si="17"/>
        <v>0</v>
      </c>
      <c r="X122">
        <f t="shared" si="18"/>
        <v>0</v>
      </c>
      <c r="Y122">
        <f t="shared" si="19"/>
        <v>0</v>
      </c>
      <c r="Z122">
        <f t="shared" si="20"/>
        <v>0</v>
      </c>
      <c r="AA122" s="32">
        <f t="shared" si="21"/>
        <v>0</v>
      </c>
      <c r="AB122" s="32">
        <f t="shared" si="22"/>
        <v>0</v>
      </c>
    </row>
    <row r="123" spans="20:28" x14ac:dyDescent="0.25">
      <c r="T123">
        <f t="shared" si="15"/>
        <v>0</v>
      </c>
      <c r="U123">
        <f t="shared" si="23"/>
        <v>0</v>
      </c>
      <c r="V123">
        <f t="shared" si="16"/>
        <v>0</v>
      </c>
      <c r="W123">
        <f t="shared" si="17"/>
        <v>0</v>
      </c>
      <c r="X123">
        <f t="shared" si="18"/>
        <v>0</v>
      </c>
      <c r="Y123">
        <f t="shared" si="19"/>
        <v>0</v>
      </c>
      <c r="Z123">
        <f t="shared" si="20"/>
        <v>0</v>
      </c>
      <c r="AA123" s="32">
        <f t="shared" si="21"/>
        <v>0</v>
      </c>
      <c r="AB123" s="32">
        <f t="shared" si="22"/>
        <v>0</v>
      </c>
    </row>
    <row r="124" spans="20:28" x14ac:dyDescent="0.25">
      <c r="T124">
        <f t="shared" si="15"/>
        <v>0</v>
      </c>
      <c r="U124">
        <f t="shared" si="23"/>
        <v>0</v>
      </c>
      <c r="V124">
        <f t="shared" si="16"/>
        <v>0</v>
      </c>
      <c r="W124">
        <f t="shared" si="17"/>
        <v>0</v>
      </c>
      <c r="X124">
        <f t="shared" si="18"/>
        <v>0</v>
      </c>
      <c r="Y124">
        <f t="shared" si="19"/>
        <v>0</v>
      </c>
      <c r="Z124">
        <f t="shared" si="20"/>
        <v>0</v>
      </c>
      <c r="AA124" s="32">
        <f t="shared" si="21"/>
        <v>0</v>
      </c>
      <c r="AB124" s="32">
        <f t="shared" si="22"/>
        <v>0</v>
      </c>
    </row>
    <row r="125" spans="20:28" x14ac:dyDescent="0.25">
      <c r="T125">
        <f t="shared" si="15"/>
        <v>0</v>
      </c>
      <c r="U125">
        <f t="shared" si="23"/>
        <v>0</v>
      </c>
      <c r="V125">
        <f t="shared" si="16"/>
        <v>0</v>
      </c>
      <c r="W125">
        <f t="shared" si="17"/>
        <v>0</v>
      </c>
      <c r="X125">
        <f t="shared" si="18"/>
        <v>0</v>
      </c>
      <c r="Y125">
        <f t="shared" si="19"/>
        <v>0</v>
      </c>
      <c r="Z125">
        <f t="shared" si="20"/>
        <v>0</v>
      </c>
      <c r="AA125" s="32">
        <f t="shared" si="21"/>
        <v>0</v>
      </c>
      <c r="AB125" s="32">
        <f t="shared" si="22"/>
        <v>0</v>
      </c>
    </row>
    <row r="126" spans="20:28" x14ac:dyDescent="0.25">
      <c r="T126">
        <f t="shared" si="15"/>
        <v>0</v>
      </c>
      <c r="U126">
        <f t="shared" si="23"/>
        <v>0</v>
      </c>
      <c r="V126">
        <f t="shared" si="16"/>
        <v>0</v>
      </c>
      <c r="W126">
        <f t="shared" si="17"/>
        <v>0</v>
      </c>
      <c r="X126">
        <f t="shared" si="18"/>
        <v>0</v>
      </c>
      <c r="Y126">
        <f t="shared" si="19"/>
        <v>0</v>
      </c>
      <c r="Z126">
        <f t="shared" si="20"/>
        <v>0</v>
      </c>
      <c r="AA126" s="32">
        <f t="shared" si="21"/>
        <v>0</v>
      </c>
      <c r="AB126" s="32">
        <f t="shared" si="22"/>
        <v>0</v>
      </c>
    </row>
    <row r="127" spans="20:28" x14ac:dyDescent="0.25">
      <c r="T127">
        <f t="shared" si="15"/>
        <v>0</v>
      </c>
      <c r="U127">
        <f t="shared" si="23"/>
        <v>0</v>
      </c>
      <c r="V127">
        <f t="shared" si="16"/>
        <v>0</v>
      </c>
      <c r="W127">
        <f t="shared" si="17"/>
        <v>0</v>
      </c>
      <c r="X127">
        <f t="shared" si="18"/>
        <v>0</v>
      </c>
      <c r="Y127">
        <f t="shared" si="19"/>
        <v>0</v>
      </c>
      <c r="Z127">
        <f t="shared" si="20"/>
        <v>0</v>
      </c>
      <c r="AA127" s="32">
        <f t="shared" si="21"/>
        <v>0</v>
      </c>
      <c r="AB127" s="32">
        <f t="shared" si="22"/>
        <v>0</v>
      </c>
    </row>
    <row r="128" spans="20:28" x14ac:dyDescent="0.25">
      <c r="T128">
        <f t="shared" si="15"/>
        <v>0</v>
      </c>
      <c r="U128">
        <f t="shared" si="23"/>
        <v>0</v>
      </c>
      <c r="V128">
        <f t="shared" si="16"/>
        <v>0</v>
      </c>
      <c r="W128">
        <f t="shared" si="17"/>
        <v>0</v>
      </c>
      <c r="X128">
        <f t="shared" si="18"/>
        <v>0</v>
      </c>
      <c r="Y128">
        <f t="shared" si="19"/>
        <v>0</v>
      </c>
      <c r="Z128">
        <f t="shared" si="20"/>
        <v>0</v>
      </c>
      <c r="AA128" s="32">
        <f t="shared" si="21"/>
        <v>0</v>
      </c>
      <c r="AB128" s="32">
        <f t="shared" si="22"/>
        <v>0</v>
      </c>
    </row>
    <row r="129" spans="20:28" x14ac:dyDescent="0.25">
      <c r="T129">
        <f t="shared" si="15"/>
        <v>0</v>
      </c>
      <c r="U129">
        <f t="shared" si="23"/>
        <v>0</v>
      </c>
      <c r="V129">
        <f t="shared" si="16"/>
        <v>0</v>
      </c>
      <c r="W129">
        <f t="shared" si="17"/>
        <v>0</v>
      </c>
      <c r="X129">
        <f t="shared" si="18"/>
        <v>0</v>
      </c>
      <c r="Y129">
        <f t="shared" si="19"/>
        <v>0</v>
      </c>
      <c r="Z129">
        <f t="shared" si="20"/>
        <v>0</v>
      </c>
      <c r="AA129" s="32">
        <f t="shared" si="21"/>
        <v>0</v>
      </c>
      <c r="AB129" s="32">
        <f t="shared" si="22"/>
        <v>0</v>
      </c>
    </row>
    <row r="130" spans="20:28" x14ac:dyDescent="0.25">
      <c r="T130">
        <f t="shared" si="15"/>
        <v>0</v>
      </c>
      <c r="U130">
        <f t="shared" si="23"/>
        <v>0</v>
      </c>
      <c r="V130">
        <f t="shared" si="16"/>
        <v>0</v>
      </c>
      <c r="W130">
        <f t="shared" si="17"/>
        <v>0</v>
      </c>
      <c r="X130">
        <f t="shared" si="18"/>
        <v>0</v>
      </c>
      <c r="Y130">
        <f t="shared" si="19"/>
        <v>0</v>
      </c>
      <c r="Z130">
        <f t="shared" si="20"/>
        <v>0</v>
      </c>
      <c r="AA130" s="32">
        <f t="shared" si="21"/>
        <v>0</v>
      </c>
      <c r="AB130" s="32">
        <f t="shared" si="22"/>
        <v>0</v>
      </c>
    </row>
    <row r="131" spans="20:28" x14ac:dyDescent="0.25">
      <c r="T131">
        <f t="shared" si="15"/>
        <v>0</v>
      </c>
      <c r="U131">
        <f t="shared" si="23"/>
        <v>0</v>
      </c>
      <c r="V131">
        <f t="shared" si="16"/>
        <v>0</v>
      </c>
      <c r="W131">
        <f t="shared" si="17"/>
        <v>0</v>
      </c>
      <c r="X131">
        <f t="shared" si="18"/>
        <v>0</v>
      </c>
      <c r="Y131">
        <f t="shared" si="19"/>
        <v>0</v>
      </c>
      <c r="Z131">
        <f t="shared" si="20"/>
        <v>0</v>
      </c>
      <c r="AA131" s="32">
        <f t="shared" si="21"/>
        <v>0</v>
      </c>
      <c r="AB131" s="32">
        <f t="shared" si="22"/>
        <v>0</v>
      </c>
    </row>
    <row r="132" spans="20:28" x14ac:dyDescent="0.25">
      <c r="T132">
        <f t="shared" ref="T132:T195" si="24">COUNT(B132)</f>
        <v>0</v>
      </c>
      <c r="U132">
        <f t="shared" si="23"/>
        <v>0</v>
      </c>
      <c r="V132">
        <f t="shared" ref="V132:V195" si="25">T132-U132</f>
        <v>0</v>
      </c>
      <c r="W132">
        <f t="shared" ref="W132:W195" si="26">T132-X132</f>
        <v>0</v>
      </c>
      <c r="X132">
        <f t="shared" ref="X132:X195" si="27">IF(F132=TRUE,1,0)</f>
        <v>0</v>
      </c>
      <c r="Y132">
        <f t="shared" ref="Y132:Y195" si="28">T132-Z132</f>
        <v>0</v>
      </c>
      <c r="Z132">
        <f t="shared" ref="Z132:Z195" si="29">IF(O132&lt;0,1,0)</f>
        <v>0</v>
      </c>
      <c r="AA132" s="32">
        <f t="shared" ref="AA132:AA195" si="30">IF(Y132=1,O132,0)</f>
        <v>0</v>
      </c>
      <c r="AB132" s="32">
        <f t="shared" ref="AB132:AB195" si="31">IF(Z132=1,O132,0)</f>
        <v>0</v>
      </c>
    </row>
    <row r="133" spans="20:28" x14ac:dyDescent="0.25">
      <c r="T133">
        <f t="shared" si="24"/>
        <v>0</v>
      </c>
      <c r="U133">
        <f t="shared" ref="U133:U196" si="32">IF(E133=TRUE,1,0)</f>
        <v>0</v>
      </c>
      <c r="V133">
        <f t="shared" si="25"/>
        <v>0</v>
      </c>
      <c r="W133">
        <f t="shared" si="26"/>
        <v>0</v>
      </c>
      <c r="X133">
        <f t="shared" si="27"/>
        <v>0</v>
      </c>
      <c r="Y133">
        <f t="shared" si="28"/>
        <v>0</v>
      </c>
      <c r="Z133">
        <f t="shared" si="29"/>
        <v>0</v>
      </c>
      <c r="AA133" s="32">
        <f t="shared" si="30"/>
        <v>0</v>
      </c>
      <c r="AB133" s="32">
        <f t="shared" si="31"/>
        <v>0</v>
      </c>
    </row>
    <row r="134" spans="20:28" x14ac:dyDescent="0.25">
      <c r="T134">
        <f t="shared" si="24"/>
        <v>0</v>
      </c>
      <c r="U134">
        <f t="shared" si="32"/>
        <v>0</v>
      </c>
      <c r="V134">
        <f t="shared" si="25"/>
        <v>0</v>
      </c>
      <c r="W134">
        <f t="shared" si="26"/>
        <v>0</v>
      </c>
      <c r="X134">
        <f t="shared" si="27"/>
        <v>0</v>
      </c>
      <c r="Y134">
        <f t="shared" si="28"/>
        <v>0</v>
      </c>
      <c r="Z134">
        <f t="shared" si="29"/>
        <v>0</v>
      </c>
      <c r="AA134" s="32">
        <f t="shared" si="30"/>
        <v>0</v>
      </c>
      <c r="AB134" s="32">
        <f t="shared" si="31"/>
        <v>0</v>
      </c>
    </row>
    <row r="135" spans="20:28" x14ac:dyDescent="0.25">
      <c r="T135">
        <f t="shared" si="24"/>
        <v>0</v>
      </c>
      <c r="U135">
        <f t="shared" si="32"/>
        <v>0</v>
      </c>
      <c r="V135">
        <f t="shared" si="25"/>
        <v>0</v>
      </c>
      <c r="W135">
        <f t="shared" si="26"/>
        <v>0</v>
      </c>
      <c r="X135">
        <f t="shared" si="27"/>
        <v>0</v>
      </c>
      <c r="Y135">
        <f t="shared" si="28"/>
        <v>0</v>
      </c>
      <c r="Z135">
        <f t="shared" si="29"/>
        <v>0</v>
      </c>
      <c r="AA135" s="32">
        <f t="shared" si="30"/>
        <v>0</v>
      </c>
      <c r="AB135" s="32">
        <f t="shared" si="31"/>
        <v>0</v>
      </c>
    </row>
    <row r="136" spans="20:28" x14ac:dyDescent="0.25">
      <c r="T136">
        <f t="shared" si="24"/>
        <v>0</v>
      </c>
      <c r="U136">
        <f t="shared" si="32"/>
        <v>0</v>
      </c>
      <c r="V136">
        <f t="shared" si="25"/>
        <v>0</v>
      </c>
      <c r="W136">
        <f t="shared" si="26"/>
        <v>0</v>
      </c>
      <c r="X136">
        <f t="shared" si="27"/>
        <v>0</v>
      </c>
      <c r="Y136">
        <f t="shared" si="28"/>
        <v>0</v>
      </c>
      <c r="Z136">
        <f t="shared" si="29"/>
        <v>0</v>
      </c>
      <c r="AA136" s="32">
        <f t="shared" si="30"/>
        <v>0</v>
      </c>
      <c r="AB136" s="32">
        <f t="shared" si="31"/>
        <v>0</v>
      </c>
    </row>
    <row r="137" spans="20:28" x14ac:dyDescent="0.25">
      <c r="T137">
        <f t="shared" si="24"/>
        <v>0</v>
      </c>
      <c r="U137">
        <f t="shared" si="32"/>
        <v>0</v>
      </c>
      <c r="V137">
        <f t="shared" si="25"/>
        <v>0</v>
      </c>
      <c r="W137">
        <f t="shared" si="26"/>
        <v>0</v>
      </c>
      <c r="X137">
        <f t="shared" si="27"/>
        <v>0</v>
      </c>
      <c r="Y137">
        <f t="shared" si="28"/>
        <v>0</v>
      </c>
      <c r="Z137">
        <f t="shared" si="29"/>
        <v>0</v>
      </c>
      <c r="AA137" s="32">
        <f t="shared" si="30"/>
        <v>0</v>
      </c>
      <c r="AB137" s="32">
        <f t="shared" si="31"/>
        <v>0</v>
      </c>
    </row>
    <row r="138" spans="20:28" x14ac:dyDescent="0.25">
      <c r="T138">
        <f t="shared" si="24"/>
        <v>0</v>
      </c>
      <c r="U138">
        <f t="shared" si="32"/>
        <v>0</v>
      </c>
      <c r="V138">
        <f t="shared" si="25"/>
        <v>0</v>
      </c>
      <c r="W138">
        <f t="shared" si="26"/>
        <v>0</v>
      </c>
      <c r="X138">
        <f t="shared" si="27"/>
        <v>0</v>
      </c>
      <c r="Y138">
        <f t="shared" si="28"/>
        <v>0</v>
      </c>
      <c r="Z138">
        <f t="shared" si="29"/>
        <v>0</v>
      </c>
      <c r="AA138" s="32">
        <f t="shared" si="30"/>
        <v>0</v>
      </c>
      <c r="AB138" s="32">
        <f t="shared" si="31"/>
        <v>0</v>
      </c>
    </row>
    <row r="139" spans="20:28" x14ac:dyDescent="0.25">
      <c r="T139">
        <f t="shared" si="24"/>
        <v>0</v>
      </c>
      <c r="U139">
        <f t="shared" si="32"/>
        <v>0</v>
      </c>
      <c r="V139">
        <f t="shared" si="25"/>
        <v>0</v>
      </c>
      <c r="W139">
        <f t="shared" si="26"/>
        <v>0</v>
      </c>
      <c r="X139">
        <f t="shared" si="27"/>
        <v>0</v>
      </c>
      <c r="Y139">
        <f t="shared" si="28"/>
        <v>0</v>
      </c>
      <c r="Z139">
        <f t="shared" si="29"/>
        <v>0</v>
      </c>
      <c r="AA139" s="32">
        <f t="shared" si="30"/>
        <v>0</v>
      </c>
      <c r="AB139" s="32">
        <f t="shared" si="31"/>
        <v>0</v>
      </c>
    </row>
    <row r="140" spans="20:28" x14ac:dyDescent="0.25">
      <c r="T140">
        <f t="shared" si="24"/>
        <v>0</v>
      </c>
      <c r="U140">
        <f t="shared" si="32"/>
        <v>0</v>
      </c>
      <c r="V140">
        <f t="shared" si="25"/>
        <v>0</v>
      </c>
      <c r="W140">
        <f t="shared" si="26"/>
        <v>0</v>
      </c>
      <c r="X140">
        <f t="shared" si="27"/>
        <v>0</v>
      </c>
      <c r="Y140">
        <f t="shared" si="28"/>
        <v>0</v>
      </c>
      <c r="Z140">
        <f t="shared" si="29"/>
        <v>0</v>
      </c>
      <c r="AA140" s="32">
        <f t="shared" si="30"/>
        <v>0</v>
      </c>
      <c r="AB140" s="32">
        <f t="shared" si="31"/>
        <v>0</v>
      </c>
    </row>
    <row r="141" spans="20:28" x14ac:dyDescent="0.25">
      <c r="T141">
        <f t="shared" si="24"/>
        <v>0</v>
      </c>
      <c r="U141">
        <f t="shared" si="32"/>
        <v>0</v>
      </c>
      <c r="V141">
        <f t="shared" si="25"/>
        <v>0</v>
      </c>
      <c r="W141">
        <f t="shared" si="26"/>
        <v>0</v>
      </c>
      <c r="X141">
        <f t="shared" si="27"/>
        <v>0</v>
      </c>
      <c r="Y141">
        <f t="shared" si="28"/>
        <v>0</v>
      </c>
      <c r="Z141">
        <f t="shared" si="29"/>
        <v>0</v>
      </c>
      <c r="AA141" s="32">
        <f t="shared" si="30"/>
        <v>0</v>
      </c>
      <c r="AB141" s="32">
        <f t="shared" si="31"/>
        <v>0</v>
      </c>
    </row>
    <row r="142" spans="20:28" x14ac:dyDescent="0.25">
      <c r="T142">
        <f t="shared" si="24"/>
        <v>0</v>
      </c>
      <c r="U142">
        <f t="shared" si="32"/>
        <v>0</v>
      </c>
      <c r="V142">
        <f t="shared" si="25"/>
        <v>0</v>
      </c>
      <c r="W142">
        <f t="shared" si="26"/>
        <v>0</v>
      </c>
      <c r="X142">
        <f t="shared" si="27"/>
        <v>0</v>
      </c>
      <c r="Y142">
        <f t="shared" si="28"/>
        <v>0</v>
      </c>
      <c r="Z142">
        <f t="shared" si="29"/>
        <v>0</v>
      </c>
      <c r="AA142" s="32">
        <f t="shared" si="30"/>
        <v>0</v>
      </c>
      <c r="AB142" s="32">
        <f t="shared" si="31"/>
        <v>0</v>
      </c>
    </row>
    <row r="143" spans="20:28" x14ac:dyDescent="0.25">
      <c r="T143">
        <f t="shared" si="24"/>
        <v>0</v>
      </c>
      <c r="U143">
        <f t="shared" si="32"/>
        <v>0</v>
      </c>
      <c r="V143">
        <f t="shared" si="25"/>
        <v>0</v>
      </c>
      <c r="W143">
        <f t="shared" si="26"/>
        <v>0</v>
      </c>
      <c r="X143">
        <f t="shared" si="27"/>
        <v>0</v>
      </c>
      <c r="Y143">
        <f t="shared" si="28"/>
        <v>0</v>
      </c>
      <c r="Z143">
        <f t="shared" si="29"/>
        <v>0</v>
      </c>
      <c r="AA143" s="32">
        <f t="shared" si="30"/>
        <v>0</v>
      </c>
      <c r="AB143" s="32">
        <f t="shared" si="31"/>
        <v>0</v>
      </c>
    </row>
    <row r="144" spans="20:28" x14ac:dyDescent="0.25">
      <c r="T144">
        <f t="shared" si="24"/>
        <v>0</v>
      </c>
      <c r="U144">
        <f t="shared" si="32"/>
        <v>0</v>
      </c>
      <c r="V144">
        <f t="shared" si="25"/>
        <v>0</v>
      </c>
      <c r="W144">
        <f t="shared" si="26"/>
        <v>0</v>
      </c>
      <c r="X144">
        <f t="shared" si="27"/>
        <v>0</v>
      </c>
      <c r="Y144">
        <f t="shared" si="28"/>
        <v>0</v>
      </c>
      <c r="Z144">
        <f t="shared" si="29"/>
        <v>0</v>
      </c>
      <c r="AA144" s="32">
        <f t="shared" si="30"/>
        <v>0</v>
      </c>
      <c r="AB144" s="32">
        <f t="shared" si="31"/>
        <v>0</v>
      </c>
    </row>
    <row r="145" spans="20:28" x14ac:dyDescent="0.25">
      <c r="T145">
        <f t="shared" si="24"/>
        <v>0</v>
      </c>
      <c r="U145">
        <f t="shared" si="32"/>
        <v>0</v>
      </c>
      <c r="V145">
        <f t="shared" si="25"/>
        <v>0</v>
      </c>
      <c r="W145">
        <f t="shared" si="26"/>
        <v>0</v>
      </c>
      <c r="X145">
        <f t="shared" si="27"/>
        <v>0</v>
      </c>
      <c r="Y145">
        <f t="shared" si="28"/>
        <v>0</v>
      </c>
      <c r="Z145">
        <f t="shared" si="29"/>
        <v>0</v>
      </c>
      <c r="AA145" s="32">
        <f t="shared" si="30"/>
        <v>0</v>
      </c>
      <c r="AB145" s="32">
        <f t="shared" si="31"/>
        <v>0</v>
      </c>
    </row>
    <row r="146" spans="20:28" x14ac:dyDescent="0.25">
      <c r="T146">
        <f t="shared" si="24"/>
        <v>0</v>
      </c>
      <c r="U146">
        <f t="shared" si="32"/>
        <v>0</v>
      </c>
      <c r="V146">
        <f t="shared" si="25"/>
        <v>0</v>
      </c>
      <c r="W146">
        <f t="shared" si="26"/>
        <v>0</v>
      </c>
      <c r="X146">
        <f t="shared" si="27"/>
        <v>0</v>
      </c>
      <c r="Y146">
        <f t="shared" si="28"/>
        <v>0</v>
      </c>
      <c r="Z146">
        <f t="shared" si="29"/>
        <v>0</v>
      </c>
      <c r="AA146" s="32">
        <f t="shared" si="30"/>
        <v>0</v>
      </c>
      <c r="AB146" s="32">
        <f t="shared" si="31"/>
        <v>0</v>
      </c>
    </row>
    <row r="147" spans="20:28" x14ac:dyDescent="0.25">
      <c r="T147">
        <f t="shared" si="24"/>
        <v>0</v>
      </c>
      <c r="U147">
        <f t="shared" si="32"/>
        <v>0</v>
      </c>
      <c r="V147">
        <f t="shared" si="25"/>
        <v>0</v>
      </c>
      <c r="W147">
        <f t="shared" si="26"/>
        <v>0</v>
      </c>
      <c r="X147">
        <f t="shared" si="27"/>
        <v>0</v>
      </c>
      <c r="Y147">
        <f t="shared" si="28"/>
        <v>0</v>
      </c>
      <c r="Z147">
        <f t="shared" si="29"/>
        <v>0</v>
      </c>
      <c r="AA147" s="32">
        <f t="shared" si="30"/>
        <v>0</v>
      </c>
      <c r="AB147" s="32">
        <f t="shared" si="31"/>
        <v>0</v>
      </c>
    </row>
    <row r="148" spans="20:28" x14ac:dyDescent="0.25">
      <c r="T148">
        <f t="shared" si="24"/>
        <v>0</v>
      </c>
      <c r="U148">
        <f t="shared" si="32"/>
        <v>0</v>
      </c>
      <c r="V148">
        <f t="shared" si="25"/>
        <v>0</v>
      </c>
      <c r="W148">
        <f t="shared" si="26"/>
        <v>0</v>
      </c>
      <c r="X148">
        <f t="shared" si="27"/>
        <v>0</v>
      </c>
      <c r="Y148">
        <f t="shared" si="28"/>
        <v>0</v>
      </c>
      <c r="Z148">
        <f t="shared" si="29"/>
        <v>0</v>
      </c>
      <c r="AA148" s="32">
        <f t="shared" si="30"/>
        <v>0</v>
      </c>
      <c r="AB148" s="32">
        <f t="shared" si="31"/>
        <v>0</v>
      </c>
    </row>
    <row r="149" spans="20:28" x14ac:dyDescent="0.25">
      <c r="T149">
        <f t="shared" si="24"/>
        <v>0</v>
      </c>
      <c r="U149">
        <f t="shared" si="32"/>
        <v>0</v>
      </c>
      <c r="V149">
        <f t="shared" si="25"/>
        <v>0</v>
      </c>
      <c r="W149">
        <f t="shared" si="26"/>
        <v>0</v>
      </c>
      <c r="X149">
        <f t="shared" si="27"/>
        <v>0</v>
      </c>
      <c r="Y149">
        <f t="shared" si="28"/>
        <v>0</v>
      </c>
      <c r="Z149">
        <f t="shared" si="29"/>
        <v>0</v>
      </c>
      <c r="AA149" s="32">
        <f t="shared" si="30"/>
        <v>0</v>
      </c>
      <c r="AB149" s="32">
        <f t="shared" si="31"/>
        <v>0</v>
      </c>
    </row>
    <row r="150" spans="20:28" x14ac:dyDescent="0.25">
      <c r="T150">
        <f t="shared" si="24"/>
        <v>0</v>
      </c>
      <c r="U150">
        <f t="shared" si="32"/>
        <v>0</v>
      </c>
      <c r="V150">
        <f t="shared" si="25"/>
        <v>0</v>
      </c>
      <c r="W150">
        <f t="shared" si="26"/>
        <v>0</v>
      </c>
      <c r="X150">
        <f t="shared" si="27"/>
        <v>0</v>
      </c>
      <c r="Y150">
        <f t="shared" si="28"/>
        <v>0</v>
      </c>
      <c r="Z150">
        <f t="shared" si="29"/>
        <v>0</v>
      </c>
      <c r="AA150" s="32">
        <f t="shared" si="30"/>
        <v>0</v>
      </c>
      <c r="AB150" s="32">
        <f t="shared" si="31"/>
        <v>0</v>
      </c>
    </row>
    <row r="151" spans="20:28" x14ac:dyDescent="0.25">
      <c r="T151">
        <f t="shared" si="24"/>
        <v>0</v>
      </c>
      <c r="U151">
        <f t="shared" si="32"/>
        <v>0</v>
      </c>
      <c r="V151">
        <f t="shared" si="25"/>
        <v>0</v>
      </c>
      <c r="W151">
        <f t="shared" si="26"/>
        <v>0</v>
      </c>
      <c r="X151">
        <f t="shared" si="27"/>
        <v>0</v>
      </c>
      <c r="Y151">
        <f t="shared" si="28"/>
        <v>0</v>
      </c>
      <c r="Z151">
        <f t="shared" si="29"/>
        <v>0</v>
      </c>
      <c r="AA151" s="32">
        <f t="shared" si="30"/>
        <v>0</v>
      </c>
      <c r="AB151" s="32">
        <f t="shared" si="31"/>
        <v>0</v>
      </c>
    </row>
    <row r="152" spans="20:28" x14ac:dyDescent="0.25">
      <c r="T152">
        <f t="shared" si="24"/>
        <v>0</v>
      </c>
      <c r="U152">
        <f t="shared" si="32"/>
        <v>0</v>
      </c>
      <c r="V152">
        <f t="shared" si="25"/>
        <v>0</v>
      </c>
      <c r="W152">
        <f t="shared" si="26"/>
        <v>0</v>
      </c>
      <c r="X152">
        <f t="shared" si="27"/>
        <v>0</v>
      </c>
      <c r="Y152">
        <f t="shared" si="28"/>
        <v>0</v>
      </c>
      <c r="Z152">
        <f t="shared" si="29"/>
        <v>0</v>
      </c>
      <c r="AA152" s="32">
        <f t="shared" si="30"/>
        <v>0</v>
      </c>
      <c r="AB152" s="32">
        <f t="shared" si="31"/>
        <v>0</v>
      </c>
    </row>
    <row r="153" spans="20:28" x14ac:dyDescent="0.25">
      <c r="T153">
        <f t="shared" si="24"/>
        <v>0</v>
      </c>
      <c r="U153">
        <f t="shared" si="32"/>
        <v>0</v>
      </c>
      <c r="V153">
        <f t="shared" si="25"/>
        <v>0</v>
      </c>
      <c r="W153">
        <f t="shared" si="26"/>
        <v>0</v>
      </c>
      <c r="X153">
        <f t="shared" si="27"/>
        <v>0</v>
      </c>
      <c r="Y153">
        <f t="shared" si="28"/>
        <v>0</v>
      </c>
      <c r="Z153">
        <f t="shared" si="29"/>
        <v>0</v>
      </c>
      <c r="AA153" s="32">
        <f t="shared" si="30"/>
        <v>0</v>
      </c>
      <c r="AB153" s="32">
        <f t="shared" si="31"/>
        <v>0</v>
      </c>
    </row>
    <row r="154" spans="20:28" x14ac:dyDescent="0.25">
      <c r="T154">
        <f t="shared" si="24"/>
        <v>0</v>
      </c>
      <c r="U154">
        <f t="shared" si="32"/>
        <v>0</v>
      </c>
      <c r="V154">
        <f t="shared" si="25"/>
        <v>0</v>
      </c>
      <c r="W154">
        <f t="shared" si="26"/>
        <v>0</v>
      </c>
      <c r="X154">
        <f t="shared" si="27"/>
        <v>0</v>
      </c>
      <c r="Y154">
        <f t="shared" si="28"/>
        <v>0</v>
      </c>
      <c r="Z154">
        <f t="shared" si="29"/>
        <v>0</v>
      </c>
      <c r="AA154" s="32">
        <f t="shared" si="30"/>
        <v>0</v>
      </c>
      <c r="AB154" s="32">
        <f t="shared" si="31"/>
        <v>0</v>
      </c>
    </row>
    <row r="155" spans="20:28" x14ac:dyDescent="0.25">
      <c r="T155">
        <f t="shared" si="24"/>
        <v>0</v>
      </c>
      <c r="U155">
        <f t="shared" si="32"/>
        <v>0</v>
      </c>
      <c r="V155">
        <f t="shared" si="25"/>
        <v>0</v>
      </c>
      <c r="W155">
        <f t="shared" si="26"/>
        <v>0</v>
      </c>
      <c r="X155">
        <f t="shared" si="27"/>
        <v>0</v>
      </c>
      <c r="Y155">
        <f t="shared" si="28"/>
        <v>0</v>
      </c>
      <c r="Z155">
        <f t="shared" si="29"/>
        <v>0</v>
      </c>
      <c r="AA155" s="32">
        <f t="shared" si="30"/>
        <v>0</v>
      </c>
      <c r="AB155" s="32">
        <f t="shared" si="31"/>
        <v>0</v>
      </c>
    </row>
    <row r="156" spans="20:28" x14ac:dyDescent="0.25">
      <c r="T156">
        <f t="shared" si="24"/>
        <v>0</v>
      </c>
      <c r="U156">
        <f t="shared" si="32"/>
        <v>0</v>
      </c>
      <c r="V156">
        <f t="shared" si="25"/>
        <v>0</v>
      </c>
      <c r="W156">
        <f t="shared" si="26"/>
        <v>0</v>
      </c>
      <c r="X156">
        <f t="shared" si="27"/>
        <v>0</v>
      </c>
      <c r="Y156">
        <f t="shared" si="28"/>
        <v>0</v>
      </c>
      <c r="Z156">
        <f t="shared" si="29"/>
        <v>0</v>
      </c>
      <c r="AA156" s="32">
        <f t="shared" si="30"/>
        <v>0</v>
      </c>
      <c r="AB156" s="32">
        <f t="shared" si="31"/>
        <v>0</v>
      </c>
    </row>
    <row r="157" spans="20:28" x14ac:dyDescent="0.25">
      <c r="T157">
        <f t="shared" si="24"/>
        <v>0</v>
      </c>
      <c r="U157">
        <f t="shared" si="32"/>
        <v>0</v>
      </c>
      <c r="V157">
        <f t="shared" si="25"/>
        <v>0</v>
      </c>
      <c r="W157">
        <f t="shared" si="26"/>
        <v>0</v>
      </c>
      <c r="X157">
        <f t="shared" si="27"/>
        <v>0</v>
      </c>
      <c r="Y157">
        <f t="shared" si="28"/>
        <v>0</v>
      </c>
      <c r="Z157">
        <f t="shared" si="29"/>
        <v>0</v>
      </c>
      <c r="AA157" s="32">
        <f t="shared" si="30"/>
        <v>0</v>
      </c>
      <c r="AB157" s="32">
        <f t="shared" si="31"/>
        <v>0</v>
      </c>
    </row>
    <row r="158" spans="20:28" x14ac:dyDescent="0.25">
      <c r="T158">
        <f t="shared" si="24"/>
        <v>0</v>
      </c>
      <c r="U158">
        <f t="shared" si="32"/>
        <v>0</v>
      </c>
      <c r="V158">
        <f t="shared" si="25"/>
        <v>0</v>
      </c>
      <c r="W158">
        <f t="shared" si="26"/>
        <v>0</v>
      </c>
      <c r="X158">
        <f t="shared" si="27"/>
        <v>0</v>
      </c>
      <c r="Y158">
        <f t="shared" si="28"/>
        <v>0</v>
      </c>
      <c r="Z158">
        <f t="shared" si="29"/>
        <v>0</v>
      </c>
      <c r="AA158" s="32">
        <f t="shared" si="30"/>
        <v>0</v>
      </c>
      <c r="AB158" s="32">
        <f t="shared" si="31"/>
        <v>0</v>
      </c>
    </row>
    <row r="159" spans="20:28" x14ac:dyDescent="0.25">
      <c r="T159">
        <f t="shared" si="24"/>
        <v>0</v>
      </c>
      <c r="U159">
        <f t="shared" si="32"/>
        <v>0</v>
      </c>
      <c r="V159">
        <f t="shared" si="25"/>
        <v>0</v>
      </c>
      <c r="W159">
        <f t="shared" si="26"/>
        <v>0</v>
      </c>
      <c r="X159">
        <f t="shared" si="27"/>
        <v>0</v>
      </c>
      <c r="Y159">
        <f t="shared" si="28"/>
        <v>0</v>
      </c>
      <c r="Z159">
        <f t="shared" si="29"/>
        <v>0</v>
      </c>
      <c r="AA159" s="32">
        <f t="shared" si="30"/>
        <v>0</v>
      </c>
      <c r="AB159" s="32">
        <f t="shared" si="31"/>
        <v>0</v>
      </c>
    </row>
    <row r="160" spans="20:28" x14ac:dyDescent="0.25">
      <c r="T160">
        <f t="shared" si="24"/>
        <v>0</v>
      </c>
      <c r="U160">
        <f t="shared" si="32"/>
        <v>0</v>
      </c>
      <c r="V160">
        <f t="shared" si="25"/>
        <v>0</v>
      </c>
      <c r="W160">
        <f t="shared" si="26"/>
        <v>0</v>
      </c>
      <c r="X160">
        <f t="shared" si="27"/>
        <v>0</v>
      </c>
      <c r="Y160">
        <f t="shared" si="28"/>
        <v>0</v>
      </c>
      <c r="Z160">
        <f t="shared" si="29"/>
        <v>0</v>
      </c>
      <c r="AA160" s="32">
        <f t="shared" si="30"/>
        <v>0</v>
      </c>
      <c r="AB160" s="32">
        <f t="shared" si="31"/>
        <v>0</v>
      </c>
    </row>
    <row r="161" spans="20:28" x14ac:dyDescent="0.25">
      <c r="T161">
        <f t="shared" si="24"/>
        <v>0</v>
      </c>
      <c r="U161">
        <f t="shared" si="32"/>
        <v>0</v>
      </c>
      <c r="V161">
        <f t="shared" si="25"/>
        <v>0</v>
      </c>
      <c r="W161">
        <f t="shared" si="26"/>
        <v>0</v>
      </c>
      <c r="X161">
        <f t="shared" si="27"/>
        <v>0</v>
      </c>
      <c r="Y161">
        <f t="shared" si="28"/>
        <v>0</v>
      </c>
      <c r="Z161">
        <f t="shared" si="29"/>
        <v>0</v>
      </c>
      <c r="AA161" s="32">
        <f t="shared" si="30"/>
        <v>0</v>
      </c>
      <c r="AB161" s="32">
        <f t="shared" si="31"/>
        <v>0</v>
      </c>
    </row>
    <row r="162" spans="20:28" x14ac:dyDescent="0.25">
      <c r="T162">
        <f t="shared" si="24"/>
        <v>0</v>
      </c>
      <c r="U162">
        <f t="shared" si="32"/>
        <v>0</v>
      </c>
      <c r="V162">
        <f t="shared" si="25"/>
        <v>0</v>
      </c>
      <c r="W162">
        <f t="shared" si="26"/>
        <v>0</v>
      </c>
      <c r="X162">
        <f t="shared" si="27"/>
        <v>0</v>
      </c>
      <c r="Y162">
        <f t="shared" si="28"/>
        <v>0</v>
      </c>
      <c r="Z162">
        <f t="shared" si="29"/>
        <v>0</v>
      </c>
      <c r="AA162" s="32">
        <f t="shared" si="30"/>
        <v>0</v>
      </c>
      <c r="AB162" s="32">
        <f t="shared" si="31"/>
        <v>0</v>
      </c>
    </row>
    <row r="163" spans="20:28" x14ac:dyDescent="0.25">
      <c r="T163">
        <f t="shared" si="24"/>
        <v>0</v>
      </c>
      <c r="U163">
        <f t="shared" si="32"/>
        <v>0</v>
      </c>
      <c r="V163">
        <f t="shared" si="25"/>
        <v>0</v>
      </c>
      <c r="W163">
        <f t="shared" si="26"/>
        <v>0</v>
      </c>
      <c r="X163">
        <f t="shared" si="27"/>
        <v>0</v>
      </c>
      <c r="Y163">
        <f t="shared" si="28"/>
        <v>0</v>
      </c>
      <c r="Z163">
        <f t="shared" si="29"/>
        <v>0</v>
      </c>
      <c r="AA163" s="32">
        <f t="shared" si="30"/>
        <v>0</v>
      </c>
      <c r="AB163" s="32">
        <f t="shared" si="31"/>
        <v>0</v>
      </c>
    </row>
    <row r="164" spans="20:28" x14ac:dyDescent="0.25">
      <c r="T164">
        <f t="shared" si="24"/>
        <v>0</v>
      </c>
      <c r="U164">
        <f t="shared" si="32"/>
        <v>0</v>
      </c>
      <c r="V164">
        <f t="shared" si="25"/>
        <v>0</v>
      </c>
      <c r="W164">
        <f t="shared" si="26"/>
        <v>0</v>
      </c>
      <c r="X164">
        <f t="shared" si="27"/>
        <v>0</v>
      </c>
      <c r="Y164">
        <f t="shared" si="28"/>
        <v>0</v>
      </c>
      <c r="Z164">
        <f t="shared" si="29"/>
        <v>0</v>
      </c>
      <c r="AA164" s="32">
        <f t="shared" si="30"/>
        <v>0</v>
      </c>
      <c r="AB164" s="32">
        <f t="shared" si="31"/>
        <v>0</v>
      </c>
    </row>
    <row r="165" spans="20:28" x14ac:dyDescent="0.25">
      <c r="T165">
        <f t="shared" si="24"/>
        <v>0</v>
      </c>
      <c r="U165">
        <f t="shared" si="32"/>
        <v>0</v>
      </c>
      <c r="V165">
        <f t="shared" si="25"/>
        <v>0</v>
      </c>
      <c r="W165">
        <f t="shared" si="26"/>
        <v>0</v>
      </c>
      <c r="X165">
        <f t="shared" si="27"/>
        <v>0</v>
      </c>
      <c r="Y165">
        <f t="shared" si="28"/>
        <v>0</v>
      </c>
      <c r="Z165">
        <f t="shared" si="29"/>
        <v>0</v>
      </c>
      <c r="AA165" s="32">
        <f t="shared" si="30"/>
        <v>0</v>
      </c>
      <c r="AB165" s="32">
        <f t="shared" si="31"/>
        <v>0</v>
      </c>
    </row>
    <row r="166" spans="20:28" x14ac:dyDescent="0.25">
      <c r="T166">
        <f t="shared" si="24"/>
        <v>0</v>
      </c>
      <c r="U166">
        <f t="shared" si="32"/>
        <v>0</v>
      </c>
      <c r="V166">
        <f t="shared" si="25"/>
        <v>0</v>
      </c>
      <c r="W166">
        <f t="shared" si="26"/>
        <v>0</v>
      </c>
      <c r="X166">
        <f t="shared" si="27"/>
        <v>0</v>
      </c>
      <c r="Y166">
        <f t="shared" si="28"/>
        <v>0</v>
      </c>
      <c r="Z166">
        <f t="shared" si="29"/>
        <v>0</v>
      </c>
      <c r="AA166" s="32">
        <f t="shared" si="30"/>
        <v>0</v>
      </c>
      <c r="AB166" s="32">
        <f t="shared" si="31"/>
        <v>0</v>
      </c>
    </row>
    <row r="167" spans="20:28" x14ac:dyDescent="0.25">
      <c r="T167">
        <f t="shared" si="24"/>
        <v>0</v>
      </c>
      <c r="U167">
        <f t="shared" si="32"/>
        <v>0</v>
      </c>
      <c r="V167">
        <f t="shared" si="25"/>
        <v>0</v>
      </c>
      <c r="W167">
        <f t="shared" si="26"/>
        <v>0</v>
      </c>
      <c r="X167">
        <f t="shared" si="27"/>
        <v>0</v>
      </c>
      <c r="Y167">
        <f t="shared" si="28"/>
        <v>0</v>
      </c>
      <c r="Z167">
        <f t="shared" si="29"/>
        <v>0</v>
      </c>
      <c r="AA167" s="32">
        <f t="shared" si="30"/>
        <v>0</v>
      </c>
      <c r="AB167" s="32">
        <f t="shared" si="31"/>
        <v>0</v>
      </c>
    </row>
    <row r="168" spans="20:28" x14ac:dyDescent="0.25">
      <c r="T168">
        <f t="shared" si="24"/>
        <v>0</v>
      </c>
      <c r="U168">
        <f t="shared" si="32"/>
        <v>0</v>
      </c>
      <c r="V168">
        <f t="shared" si="25"/>
        <v>0</v>
      </c>
      <c r="W168">
        <f t="shared" si="26"/>
        <v>0</v>
      </c>
      <c r="X168">
        <f t="shared" si="27"/>
        <v>0</v>
      </c>
      <c r="Y168">
        <f t="shared" si="28"/>
        <v>0</v>
      </c>
      <c r="Z168">
        <f t="shared" si="29"/>
        <v>0</v>
      </c>
      <c r="AA168" s="32">
        <f t="shared" si="30"/>
        <v>0</v>
      </c>
      <c r="AB168" s="32">
        <f t="shared" si="31"/>
        <v>0</v>
      </c>
    </row>
    <row r="169" spans="20:28" x14ac:dyDescent="0.25">
      <c r="T169">
        <f t="shared" si="24"/>
        <v>0</v>
      </c>
      <c r="U169">
        <f t="shared" si="32"/>
        <v>0</v>
      </c>
      <c r="V169">
        <f t="shared" si="25"/>
        <v>0</v>
      </c>
      <c r="W169">
        <f t="shared" si="26"/>
        <v>0</v>
      </c>
      <c r="X169">
        <f t="shared" si="27"/>
        <v>0</v>
      </c>
      <c r="Y169">
        <f t="shared" si="28"/>
        <v>0</v>
      </c>
      <c r="Z169">
        <f t="shared" si="29"/>
        <v>0</v>
      </c>
      <c r="AA169" s="32">
        <f t="shared" si="30"/>
        <v>0</v>
      </c>
      <c r="AB169" s="32">
        <f t="shared" si="31"/>
        <v>0</v>
      </c>
    </row>
    <row r="170" spans="20:28" x14ac:dyDescent="0.25">
      <c r="T170">
        <f t="shared" si="24"/>
        <v>0</v>
      </c>
      <c r="U170">
        <f t="shared" si="32"/>
        <v>0</v>
      </c>
      <c r="V170">
        <f t="shared" si="25"/>
        <v>0</v>
      </c>
      <c r="W170">
        <f t="shared" si="26"/>
        <v>0</v>
      </c>
      <c r="X170">
        <f t="shared" si="27"/>
        <v>0</v>
      </c>
      <c r="Y170">
        <f t="shared" si="28"/>
        <v>0</v>
      </c>
      <c r="Z170">
        <f t="shared" si="29"/>
        <v>0</v>
      </c>
      <c r="AA170" s="32">
        <f t="shared" si="30"/>
        <v>0</v>
      </c>
      <c r="AB170" s="32">
        <f t="shared" si="31"/>
        <v>0</v>
      </c>
    </row>
    <row r="171" spans="20:28" x14ac:dyDescent="0.25">
      <c r="T171">
        <f t="shared" si="24"/>
        <v>0</v>
      </c>
      <c r="U171">
        <f t="shared" si="32"/>
        <v>0</v>
      </c>
      <c r="V171">
        <f t="shared" si="25"/>
        <v>0</v>
      </c>
      <c r="W171">
        <f t="shared" si="26"/>
        <v>0</v>
      </c>
      <c r="X171">
        <f t="shared" si="27"/>
        <v>0</v>
      </c>
      <c r="Y171">
        <f t="shared" si="28"/>
        <v>0</v>
      </c>
      <c r="Z171">
        <f t="shared" si="29"/>
        <v>0</v>
      </c>
      <c r="AA171" s="32">
        <f t="shared" si="30"/>
        <v>0</v>
      </c>
      <c r="AB171" s="32">
        <f t="shared" si="31"/>
        <v>0</v>
      </c>
    </row>
    <row r="172" spans="20:28" x14ac:dyDescent="0.25">
      <c r="T172">
        <f t="shared" si="24"/>
        <v>0</v>
      </c>
      <c r="U172">
        <f t="shared" si="32"/>
        <v>0</v>
      </c>
      <c r="V172">
        <f t="shared" si="25"/>
        <v>0</v>
      </c>
      <c r="W172">
        <f t="shared" si="26"/>
        <v>0</v>
      </c>
      <c r="X172">
        <f t="shared" si="27"/>
        <v>0</v>
      </c>
      <c r="Y172">
        <f t="shared" si="28"/>
        <v>0</v>
      </c>
      <c r="Z172">
        <f t="shared" si="29"/>
        <v>0</v>
      </c>
      <c r="AA172" s="32">
        <f t="shared" si="30"/>
        <v>0</v>
      </c>
      <c r="AB172" s="32">
        <f t="shared" si="31"/>
        <v>0</v>
      </c>
    </row>
    <row r="173" spans="20:28" x14ac:dyDescent="0.25">
      <c r="T173">
        <f t="shared" si="24"/>
        <v>0</v>
      </c>
      <c r="U173">
        <f t="shared" si="32"/>
        <v>0</v>
      </c>
      <c r="V173">
        <f t="shared" si="25"/>
        <v>0</v>
      </c>
      <c r="W173">
        <f t="shared" si="26"/>
        <v>0</v>
      </c>
      <c r="X173">
        <f t="shared" si="27"/>
        <v>0</v>
      </c>
      <c r="Y173">
        <f t="shared" si="28"/>
        <v>0</v>
      </c>
      <c r="Z173">
        <f t="shared" si="29"/>
        <v>0</v>
      </c>
      <c r="AA173" s="32">
        <f t="shared" si="30"/>
        <v>0</v>
      </c>
      <c r="AB173" s="32">
        <f t="shared" si="31"/>
        <v>0</v>
      </c>
    </row>
    <row r="174" spans="20:28" x14ac:dyDescent="0.25">
      <c r="T174">
        <f t="shared" si="24"/>
        <v>0</v>
      </c>
      <c r="U174">
        <f t="shared" si="32"/>
        <v>0</v>
      </c>
      <c r="V174">
        <f t="shared" si="25"/>
        <v>0</v>
      </c>
      <c r="W174">
        <f t="shared" si="26"/>
        <v>0</v>
      </c>
      <c r="X174">
        <f t="shared" si="27"/>
        <v>0</v>
      </c>
      <c r="Y174">
        <f t="shared" si="28"/>
        <v>0</v>
      </c>
      <c r="Z174">
        <f t="shared" si="29"/>
        <v>0</v>
      </c>
      <c r="AA174" s="32">
        <f t="shared" si="30"/>
        <v>0</v>
      </c>
      <c r="AB174" s="32">
        <f t="shared" si="31"/>
        <v>0</v>
      </c>
    </row>
    <row r="175" spans="20:28" x14ac:dyDescent="0.25">
      <c r="T175">
        <f t="shared" si="24"/>
        <v>0</v>
      </c>
      <c r="U175">
        <f t="shared" si="32"/>
        <v>0</v>
      </c>
      <c r="V175">
        <f t="shared" si="25"/>
        <v>0</v>
      </c>
      <c r="W175">
        <f t="shared" si="26"/>
        <v>0</v>
      </c>
      <c r="X175">
        <f t="shared" si="27"/>
        <v>0</v>
      </c>
      <c r="Y175">
        <f t="shared" si="28"/>
        <v>0</v>
      </c>
      <c r="Z175">
        <f t="shared" si="29"/>
        <v>0</v>
      </c>
      <c r="AA175" s="32">
        <f t="shared" si="30"/>
        <v>0</v>
      </c>
      <c r="AB175" s="32">
        <f t="shared" si="31"/>
        <v>0</v>
      </c>
    </row>
    <row r="176" spans="20:28" x14ac:dyDescent="0.25">
      <c r="T176">
        <f t="shared" si="24"/>
        <v>0</v>
      </c>
      <c r="U176">
        <f t="shared" si="32"/>
        <v>0</v>
      </c>
      <c r="V176">
        <f t="shared" si="25"/>
        <v>0</v>
      </c>
      <c r="W176">
        <f t="shared" si="26"/>
        <v>0</v>
      </c>
      <c r="X176">
        <f t="shared" si="27"/>
        <v>0</v>
      </c>
      <c r="Y176">
        <f t="shared" si="28"/>
        <v>0</v>
      </c>
      <c r="Z176">
        <f t="shared" si="29"/>
        <v>0</v>
      </c>
      <c r="AA176" s="32">
        <f t="shared" si="30"/>
        <v>0</v>
      </c>
      <c r="AB176" s="32">
        <f t="shared" si="31"/>
        <v>0</v>
      </c>
    </row>
    <row r="177" spans="20:28" x14ac:dyDescent="0.25">
      <c r="T177">
        <f t="shared" si="24"/>
        <v>0</v>
      </c>
      <c r="U177">
        <f t="shared" si="32"/>
        <v>0</v>
      </c>
      <c r="V177">
        <f t="shared" si="25"/>
        <v>0</v>
      </c>
      <c r="W177">
        <f t="shared" si="26"/>
        <v>0</v>
      </c>
      <c r="X177">
        <f t="shared" si="27"/>
        <v>0</v>
      </c>
      <c r="Y177">
        <f t="shared" si="28"/>
        <v>0</v>
      </c>
      <c r="Z177">
        <f t="shared" si="29"/>
        <v>0</v>
      </c>
      <c r="AA177" s="32">
        <f t="shared" si="30"/>
        <v>0</v>
      </c>
      <c r="AB177" s="32">
        <f t="shared" si="31"/>
        <v>0</v>
      </c>
    </row>
    <row r="178" spans="20:28" x14ac:dyDescent="0.25">
      <c r="T178">
        <f t="shared" si="24"/>
        <v>0</v>
      </c>
      <c r="U178">
        <f t="shared" si="32"/>
        <v>0</v>
      </c>
      <c r="V178">
        <f t="shared" si="25"/>
        <v>0</v>
      </c>
      <c r="W178">
        <f t="shared" si="26"/>
        <v>0</v>
      </c>
      <c r="X178">
        <f t="shared" si="27"/>
        <v>0</v>
      </c>
      <c r="Y178">
        <f t="shared" si="28"/>
        <v>0</v>
      </c>
      <c r="Z178">
        <f t="shared" si="29"/>
        <v>0</v>
      </c>
      <c r="AA178" s="32">
        <f t="shared" si="30"/>
        <v>0</v>
      </c>
      <c r="AB178" s="32">
        <f t="shared" si="31"/>
        <v>0</v>
      </c>
    </row>
    <row r="179" spans="20:28" x14ac:dyDescent="0.25">
      <c r="T179">
        <f t="shared" si="24"/>
        <v>0</v>
      </c>
      <c r="U179">
        <f t="shared" si="32"/>
        <v>0</v>
      </c>
      <c r="V179">
        <f t="shared" si="25"/>
        <v>0</v>
      </c>
      <c r="W179">
        <f t="shared" si="26"/>
        <v>0</v>
      </c>
      <c r="X179">
        <f t="shared" si="27"/>
        <v>0</v>
      </c>
      <c r="Y179">
        <f t="shared" si="28"/>
        <v>0</v>
      </c>
      <c r="Z179">
        <f t="shared" si="29"/>
        <v>0</v>
      </c>
      <c r="AA179" s="32">
        <f t="shared" si="30"/>
        <v>0</v>
      </c>
      <c r="AB179" s="32">
        <f t="shared" si="31"/>
        <v>0</v>
      </c>
    </row>
    <row r="180" spans="20:28" x14ac:dyDescent="0.25">
      <c r="T180">
        <f t="shared" si="24"/>
        <v>0</v>
      </c>
      <c r="U180">
        <f t="shared" si="32"/>
        <v>0</v>
      </c>
      <c r="V180">
        <f t="shared" si="25"/>
        <v>0</v>
      </c>
      <c r="W180">
        <f t="shared" si="26"/>
        <v>0</v>
      </c>
      <c r="X180">
        <f t="shared" si="27"/>
        <v>0</v>
      </c>
      <c r="Y180">
        <f t="shared" si="28"/>
        <v>0</v>
      </c>
      <c r="Z180">
        <f t="shared" si="29"/>
        <v>0</v>
      </c>
      <c r="AA180" s="32">
        <f t="shared" si="30"/>
        <v>0</v>
      </c>
      <c r="AB180" s="32">
        <f t="shared" si="31"/>
        <v>0</v>
      </c>
    </row>
    <row r="181" spans="20:28" x14ac:dyDescent="0.25">
      <c r="T181">
        <f t="shared" si="24"/>
        <v>0</v>
      </c>
      <c r="U181">
        <f t="shared" si="32"/>
        <v>0</v>
      </c>
      <c r="V181">
        <f t="shared" si="25"/>
        <v>0</v>
      </c>
      <c r="W181">
        <f t="shared" si="26"/>
        <v>0</v>
      </c>
      <c r="X181">
        <f t="shared" si="27"/>
        <v>0</v>
      </c>
      <c r="Y181">
        <f t="shared" si="28"/>
        <v>0</v>
      </c>
      <c r="Z181">
        <f t="shared" si="29"/>
        <v>0</v>
      </c>
      <c r="AA181" s="32">
        <f t="shared" si="30"/>
        <v>0</v>
      </c>
      <c r="AB181" s="32">
        <f t="shared" si="31"/>
        <v>0</v>
      </c>
    </row>
    <row r="182" spans="20:28" x14ac:dyDescent="0.25">
      <c r="T182">
        <f t="shared" si="24"/>
        <v>0</v>
      </c>
      <c r="U182">
        <f t="shared" si="32"/>
        <v>0</v>
      </c>
      <c r="V182">
        <f t="shared" si="25"/>
        <v>0</v>
      </c>
      <c r="W182">
        <f t="shared" si="26"/>
        <v>0</v>
      </c>
      <c r="X182">
        <f t="shared" si="27"/>
        <v>0</v>
      </c>
      <c r="Y182">
        <f t="shared" si="28"/>
        <v>0</v>
      </c>
      <c r="Z182">
        <f t="shared" si="29"/>
        <v>0</v>
      </c>
      <c r="AA182" s="32">
        <f t="shared" si="30"/>
        <v>0</v>
      </c>
      <c r="AB182" s="32">
        <f t="shared" si="31"/>
        <v>0</v>
      </c>
    </row>
    <row r="183" spans="20:28" x14ac:dyDescent="0.25">
      <c r="T183">
        <f t="shared" si="24"/>
        <v>0</v>
      </c>
      <c r="U183">
        <f t="shared" si="32"/>
        <v>0</v>
      </c>
      <c r="V183">
        <f t="shared" si="25"/>
        <v>0</v>
      </c>
      <c r="W183">
        <f t="shared" si="26"/>
        <v>0</v>
      </c>
      <c r="X183">
        <f t="shared" si="27"/>
        <v>0</v>
      </c>
      <c r="Y183">
        <f t="shared" si="28"/>
        <v>0</v>
      </c>
      <c r="Z183">
        <f t="shared" si="29"/>
        <v>0</v>
      </c>
      <c r="AA183" s="32">
        <f t="shared" si="30"/>
        <v>0</v>
      </c>
      <c r="AB183" s="32">
        <f t="shared" si="31"/>
        <v>0</v>
      </c>
    </row>
    <row r="184" spans="20:28" x14ac:dyDescent="0.25">
      <c r="T184">
        <f t="shared" si="24"/>
        <v>0</v>
      </c>
      <c r="U184">
        <f t="shared" si="32"/>
        <v>0</v>
      </c>
      <c r="V184">
        <f t="shared" si="25"/>
        <v>0</v>
      </c>
      <c r="W184">
        <f t="shared" si="26"/>
        <v>0</v>
      </c>
      <c r="X184">
        <f t="shared" si="27"/>
        <v>0</v>
      </c>
      <c r="Y184">
        <f t="shared" si="28"/>
        <v>0</v>
      </c>
      <c r="Z184">
        <f t="shared" si="29"/>
        <v>0</v>
      </c>
      <c r="AA184" s="32">
        <f t="shared" si="30"/>
        <v>0</v>
      </c>
      <c r="AB184" s="32">
        <f t="shared" si="31"/>
        <v>0</v>
      </c>
    </row>
    <row r="185" spans="20:28" x14ac:dyDescent="0.25">
      <c r="T185">
        <f t="shared" si="24"/>
        <v>0</v>
      </c>
      <c r="U185">
        <f t="shared" si="32"/>
        <v>0</v>
      </c>
      <c r="V185">
        <f t="shared" si="25"/>
        <v>0</v>
      </c>
      <c r="W185">
        <f t="shared" si="26"/>
        <v>0</v>
      </c>
      <c r="X185">
        <f t="shared" si="27"/>
        <v>0</v>
      </c>
      <c r="Y185">
        <f t="shared" si="28"/>
        <v>0</v>
      </c>
      <c r="Z185">
        <f t="shared" si="29"/>
        <v>0</v>
      </c>
      <c r="AA185" s="32">
        <f t="shared" si="30"/>
        <v>0</v>
      </c>
      <c r="AB185" s="32">
        <f t="shared" si="31"/>
        <v>0</v>
      </c>
    </row>
    <row r="186" spans="20:28" x14ac:dyDescent="0.25">
      <c r="T186">
        <f t="shared" si="24"/>
        <v>0</v>
      </c>
      <c r="U186">
        <f t="shared" si="32"/>
        <v>0</v>
      </c>
      <c r="V186">
        <f t="shared" si="25"/>
        <v>0</v>
      </c>
      <c r="W186">
        <f t="shared" si="26"/>
        <v>0</v>
      </c>
      <c r="X186">
        <f t="shared" si="27"/>
        <v>0</v>
      </c>
      <c r="Y186">
        <f t="shared" si="28"/>
        <v>0</v>
      </c>
      <c r="Z186">
        <f t="shared" si="29"/>
        <v>0</v>
      </c>
      <c r="AA186" s="32">
        <f t="shared" si="30"/>
        <v>0</v>
      </c>
      <c r="AB186" s="32">
        <f t="shared" si="31"/>
        <v>0</v>
      </c>
    </row>
    <row r="187" spans="20:28" x14ac:dyDescent="0.25">
      <c r="T187">
        <f t="shared" si="24"/>
        <v>0</v>
      </c>
      <c r="U187">
        <f t="shared" si="32"/>
        <v>0</v>
      </c>
      <c r="V187">
        <f t="shared" si="25"/>
        <v>0</v>
      </c>
      <c r="W187">
        <f t="shared" si="26"/>
        <v>0</v>
      </c>
      <c r="X187">
        <f t="shared" si="27"/>
        <v>0</v>
      </c>
      <c r="Y187">
        <f t="shared" si="28"/>
        <v>0</v>
      </c>
      <c r="Z187">
        <f t="shared" si="29"/>
        <v>0</v>
      </c>
      <c r="AA187" s="32">
        <f t="shared" si="30"/>
        <v>0</v>
      </c>
      <c r="AB187" s="32">
        <f t="shared" si="31"/>
        <v>0</v>
      </c>
    </row>
    <row r="188" spans="20:28" x14ac:dyDescent="0.25">
      <c r="T188">
        <f t="shared" si="24"/>
        <v>0</v>
      </c>
      <c r="U188">
        <f t="shared" si="32"/>
        <v>0</v>
      </c>
      <c r="V188">
        <f t="shared" si="25"/>
        <v>0</v>
      </c>
      <c r="W188">
        <f t="shared" si="26"/>
        <v>0</v>
      </c>
      <c r="X188">
        <f t="shared" si="27"/>
        <v>0</v>
      </c>
      <c r="Y188">
        <f t="shared" si="28"/>
        <v>0</v>
      </c>
      <c r="Z188">
        <f t="shared" si="29"/>
        <v>0</v>
      </c>
      <c r="AA188" s="32">
        <f t="shared" si="30"/>
        <v>0</v>
      </c>
      <c r="AB188" s="32">
        <f t="shared" si="31"/>
        <v>0</v>
      </c>
    </row>
    <row r="189" spans="20:28" x14ac:dyDescent="0.25">
      <c r="T189">
        <f t="shared" si="24"/>
        <v>0</v>
      </c>
      <c r="U189">
        <f t="shared" si="32"/>
        <v>0</v>
      </c>
      <c r="V189">
        <f t="shared" si="25"/>
        <v>0</v>
      </c>
      <c r="W189">
        <f t="shared" si="26"/>
        <v>0</v>
      </c>
      <c r="X189">
        <f t="shared" si="27"/>
        <v>0</v>
      </c>
      <c r="Y189">
        <f t="shared" si="28"/>
        <v>0</v>
      </c>
      <c r="Z189">
        <f t="shared" si="29"/>
        <v>0</v>
      </c>
      <c r="AA189" s="32">
        <f t="shared" si="30"/>
        <v>0</v>
      </c>
      <c r="AB189" s="32">
        <f t="shared" si="31"/>
        <v>0</v>
      </c>
    </row>
    <row r="190" spans="20:28" x14ac:dyDescent="0.25">
      <c r="T190">
        <f t="shared" si="24"/>
        <v>0</v>
      </c>
      <c r="U190">
        <f t="shared" si="32"/>
        <v>0</v>
      </c>
      <c r="V190">
        <f t="shared" si="25"/>
        <v>0</v>
      </c>
      <c r="W190">
        <f t="shared" si="26"/>
        <v>0</v>
      </c>
      <c r="X190">
        <f t="shared" si="27"/>
        <v>0</v>
      </c>
      <c r="Y190">
        <f t="shared" si="28"/>
        <v>0</v>
      </c>
      <c r="Z190">
        <f t="shared" si="29"/>
        <v>0</v>
      </c>
      <c r="AA190" s="32">
        <f t="shared" si="30"/>
        <v>0</v>
      </c>
      <c r="AB190" s="32">
        <f t="shared" si="31"/>
        <v>0</v>
      </c>
    </row>
    <row r="191" spans="20:28" x14ac:dyDescent="0.25">
      <c r="T191">
        <f t="shared" si="24"/>
        <v>0</v>
      </c>
      <c r="U191">
        <f t="shared" si="32"/>
        <v>0</v>
      </c>
      <c r="V191">
        <f t="shared" si="25"/>
        <v>0</v>
      </c>
      <c r="W191">
        <f t="shared" si="26"/>
        <v>0</v>
      </c>
      <c r="X191">
        <f t="shared" si="27"/>
        <v>0</v>
      </c>
      <c r="Y191">
        <f t="shared" si="28"/>
        <v>0</v>
      </c>
      <c r="Z191">
        <f t="shared" si="29"/>
        <v>0</v>
      </c>
      <c r="AA191" s="32">
        <f t="shared" si="30"/>
        <v>0</v>
      </c>
      <c r="AB191" s="32">
        <f t="shared" si="31"/>
        <v>0</v>
      </c>
    </row>
    <row r="192" spans="20:28" x14ac:dyDescent="0.25">
      <c r="T192">
        <f t="shared" si="24"/>
        <v>0</v>
      </c>
      <c r="U192">
        <f t="shared" si="32"/>
        <v>0</v>
      </c>
      <c r="V192">
        <f t="shared" si="25"/>
        <v>0</v>
      </c>
      <c r="W192">
        <f t="shared" si="26"/>
        <v>0</v>
      </c>
      <c r="X192">
        <f t="shared" si="27"/>
        <v>0</v>
      </c>
      <c r="Y192">
        <f t="shared" si="28"/>
        <v>0</v>
      </c>
      <c r="Z192">
        <f t="shared" si="29"/>
        <v>0</v>
      </c>
      <c r="AA192" s="32">
        <f t="shared" si="30"/>
        <v>0</v>
      </c>
      <c r="AB192" s="32">
        <f t="shared" si="31"/>
        <v>0</v>
      </c>
    </row>
    <row r="193" spans="20:28" x14ac:dyDescent="0.25">
      <c r="T193">
        <f t="shared" si="24"/>
        <v>0</v>
      </c>
      <c r="U193">
        <f t="shared" si="32"/>
        <v>0</v>
      </c>
      <c r="V193">
        <f t="shared" si="25"/>
        <v>0</v>
      </c>
      <c r="W193">
        <f t="shared" si="26"/>
        <v>0</v>
      </c>
      <c r="X193">
        <f t="shared" si="27"/>
        <v>0</v>
      </c>
      <c r="Y193">
        <f t="shared" si="28"/>
        <v>0</v>
      </c>
      <c r="Z193">
        <f t="shared" si="29"/>
        <v>0</v>
      </c>
      <c r="AA193" s="32">
        <f t="shared" si="30"/>
        <v>0</v>
      </c>
      <c r="AB193" s="32">
        <f t="shared" si="31"/>
        <v>0</v>
      </c>
    </row>
    <row r="194" spans="20:28" x14ac:dyDescent="0.25">
      <c r="T194">
        <f t="shared" si="24"/>
        <v>0</v>
      </c>
      <c r="U194">
        <f t="shared" si="32"/>
        <v>0</v>
      </c>
      <c r="V194">
        <f t="shared" si="25"/>
        <v>0</v>
      </c>
      <c r="W194">
        <f t="shared" si="26"/>
        <v>0</v>
      </c>
      <c r="X194">
        <f t="shared" si="27"/>
        <v>0</v>
      </c>
      <c r="Y194">
        <f t="shared" si="28"/>
        <v>0</v>
      </c>
      <c r="Z194">
        <f t="shared" si="29"/>
        <v>0</v>
      </c>
      <c r="AA194" s="32">
        <f t="shared" si="30"/>
        <v>0</v>
      </c>
      <c r="AB194" s="32">
        <f t="shared" si="31"/>
        <v>0</v>
      </c>
    </row>
    <row r="195" spans="20:28" x14ac:dyDescent="0.25">
      <c r="T195">
        <f t="shared" si="24"/>
        <v>0</v>
      </c>
      <c r="U195">
        <f t="shared" si="32"/>
        <v>0</v>
      </c>
      <c r="V195">
        <f t="shared" si="25"/>
        <v>0</v>
      </c>
      <c r="W195">
        <f t="shared" si="26"/>
        <v>0</v>
      </c>
      <c r="X195">
        <f t="shared" si="27"/>
        <v>0</v>
      </c>
      <c r="Y195">
        <f t="shared" si="28"/>
        <v>0</v>
      </c>
      <c r="Z195">
        <f t="shared" si="29"/>
        <v>0</v>
      </c>
      <c r="AA195" s="32">
        <f t="shared" si="30"/>
        <v>0</v>
      </c>
      <c r="AB195" s="32">
        <f t="shared" si="31"/>
        <v>0</v>
      </c>
    </row>
    <row r="196" spans="20:28" x14ac:dyDescent="0.25">
      <c r="T196">
        <f t="shared" ref="T196:T201" si="33">COUNT(B196)</f>
        <v>0</v>
      </c>
      <c r="U196">
        <f t="shared" si="32"/>
        <v>0</v>
      </c>
      <c r="V196">
        <f t="shared" ref="V196:V201" si="34">T196-U196</f>
        <v>0</v>
      </c>
      <c r="W196">
        <f t="shared" ref="W196:W201" si="35">T196-X196</f>
        <v>0</v>
      </c>
      <c r="X196">
        <f t="shared" ref="X196:X201" si="36">IF(F196=TRUE,1,0)</f>
        <v>0</v>
      </c>
      <c r="Y196">
        <f t="shared" ref="Y196:Y201" si="37">T196-Z196</f>
        <v>0</v>
      </c>
      <c r="Z196">
        <f t="shared" ref="Z196:Z201" si="38">IF(O196&lt;0,1,0)</f>
        <v>0</v>
      </c>
      <c r="AA196" s="32">
        <f t="shared" ref="AA196:AA201" si="39">IF(Y196=1,O196,0)</f>
        <v>0</v>
      </c>
      <c r="AB196" s="32">
        <f t="shared" ref="AB196:AB201" si="40">IF(Z196=1,O196,0)</f>
        <v>0</v>
      </c>
    </row>
    <row r="197" spans="20:28" x14ac:dyDescent="0.25">
      <c r="T197">
        <f t="shared" si="33"/>
        <v>0</v>
      </c>
      <c r="U197">
        <f t="shared" ref="U197:U201" si="41">IF(E197=TRUE,1,0)</f>
        <v>0</v>
      </c>
      <c r="V197">
        <f t="shared" si="34"/>
        <v>0</v>
      </c>
      <c r="W197">
        <f t="shared" si="35"/>
        <v>0</v>
      </c>
      <c r="X197">
        <f t="shared" si="36"/>
        <v>0</v>
      </c>
      <c r="Y197">
        <f t="shared" si="37"/>
        <v>0</v>
      </c>
      <c r="Z197">
        <f t="shared" si="38"/>
        <v>0</v>
      </c>
      <c r="AA197" s="32">
        <f t="shared" si="39"/>
        <v>0</v>
      </c>
      <c r="AB197" s="32">
        <f t="shared" si="40"/>
        <v>0</v>
      </c>
    </row>
    <row r="198" spans="20:28" x14ac:dyDescent="0.25">
      <c r="T198">
        <f t="shared" si="33"/>
        <v>0</v>
      </c>
      <c r="U198">
        <f t="shared" si="41"/>
        <v>0</v>
      </c>
      <c r="V198">
        <f t="shared" si="34"/>
        <v>0</v>
      </c>
      <c r="W198">
        <f t="shared" si="35"/>
        <v>0</v>
      </c>
      <c r="X198">
        <f t="shared" si="36"/>
        <v>0</v>
      </c>
      <c r="Y198">
        <f t="shared" si="37"/>
        <v>0</v>
      </c>
      <c r="Z198">
        <f t="shared" si="38"/>
        <v>0</v>
      </c>
      <c r="AA198" s="32">
        <f t="shared" si="39"/>
        <v>0</v>
      </c>
      <c r="AB198" s="32">
        <f t="shared" si="40"/>
        <v>0</v>
      </c>
    </row>
    <row r="199" spans="20:28" x14ac:dyDescent="0.25">
      <c r="T199">
        <f t="shared" si="33"/>
        <v>0</v>
      </c>
      <c r="U199">
        <f t="shared" si="41"/>
        <v>0</v>
      </c>
      <c r="V199">
        <f t="shared" si="34"/>
        <v>0</v>
      </c>
      <c r="W199">
        <f t="shared" si="35"/>
        <v>0</v>
      </c>
      <c r="X199">
        <f t="shared" si="36"/>
        <v>0</v>
      </c>
      <c r="Y199">
        <f t="shared" si="37"/>
        <v>0</v>
      </c>
      <c r="Z199">
        <f t="shared" si="38"/>
        <v>0</v>
      </c>
      <c r="AA199" s="32">
        <f t="shared" si="39"/>
        <v>0</v>
      </c>
      <c r="AB199" s="32">
        <f t="shared" si="40"/>
        <v>0</v>
      </c>
    </row>
    <row r="200" spans="20:28" x14ac:dyDescent="0.25">
      <c r="T200">
        <f t="shared" si="33"/>
        <v>0</v>
      </c>
      <c r="U200">
        <f t="shared" si="41"/>
        <v>0</v>
      </c>
      <c r="V200">
        <f t="shared" si="34"/>
        <v>0</v>
      </c>
      <c r="W200">
        <f t="shared" si="35"/>
        <v>0</v>
      </c>
      <c r="X200">
        <f t="shared" si="36"/>
        <v>0</v>
      </c>
      <c r="Y200">
        <f t="shared" si="37"/>
        <v>0</v>
      </c>
      <c r="Z200">
        <f t="shared" si="38"/>
        <v>0</v>
      </c>
      <c r="AA200" s="32">
        <f t="shared" si="39"/>
        <v>0</v>
      </c>
      <c r="AB200" s="32">
        <f t="shared" si="40"/>
        <v>0</v>
      </c>
    </row>
    <row r="201" spans="20:28" x14ac:dyDescent="0.25">
      <c r="T201">
        <f t="shared" si="33"/>
        <v>0</v>
      </c>
      <c r="U201">
        <f t="shared" si="41"/>
        <v>0</v>
      </c>
      <c r="V201">
        <f t="shared" si="34"/>
        <v>0</v>
      </c>
      <c r="W201">
        <f t="shared" si="35"/>
        <v>0</v>
      </c>
      <c r="X201">
        <f t="shared" si="36"/>
        <v>0</v>
      </c>
      <c r="Y201">
        <f t="shared" si="37"/>
        <v>0</v>
      </c>
      <c r="Z201">
        <f t="shared" si="38"/>
        <v>0</v>
      </c>
      <c r="AA201" s="32">
        <f t="shared" si="39"/>
        <v>0</v>
      </c>
      <c r="AB201" s="32">
        <f t="shared" si="40"/>
        <v>0</v>
      </c>
    </row>
    <row r="202" spans="20:28" x14ac:dyDescent="0.25">
      <c r="AA202" s="32"/>
      <c r="AB202" s="32"/>
    </row>
    <row r="203" spans="20:28" x14ac:dyDescent="0.25">
      <c r="AA203" s="32"/>
      <c r="AB203" s="32"/>
    </row>
    <row r="204" spans="20:28" x14ac:dyDescent="0.25">
      <c r="AA204" s="32"/>
      <c r="AB204" s="32"/>
    </row>
    <row r="205" spans="20:28" x14ac:dyDescent="0.25">
      <c r="AA205" s="32"/>
      <c r="AB205" s="32"/>
    </row>
    <row r="206" spans="20:28" x14ac:dyDescent="0.25">
      <c r="AA206" s="32"/>
      <c r="AB206" s="32"/>
    </row>
    <row r="207" spans="20:28" x14ac:dyDescent="0.25">
      <c r="AA207" s="32"/>
      <c r="AB207" s="32"/>
    </row>
    <row r="208" spans="20:28" x14ac:dyDescent="0.25">
      <c r="AA208" s="32"/>
      <c r="AB208" s="32"/>
    </row>
    <row r="209" spans="27:28" x14ac:dyDescent="0.25">
      <c r="AA209" s="32"/>
      <c r="AB209" s="32"/>
    </row>
    <row r="210" spans="27:28" x14ac:dyDescent="0.25">
      <c r="AA210" s="32"/>
      <c r="AB210" s="32"/>
    </row>
    <row r="211" spans="27:28" x14ac:dyDescent="0.25">
      <c r="AA211" s="32"/>
      <c r="AB211" s="32"/>
    </row>
    <row r="212" spans="27:28" x14ac:dyDescent="0.25">
      <c r="AA212" s="32"/>
      <c r="AB212" s="32"/>
    </row>
    <row r="213" spans="27:28" x14ac:dyDescent="0.25">
      <c r="AA213" s="32"/>
      <c r="AB213" s="32"/>
    </row>
    <row r="214" spans="27:28" x14ac:dyDescent="0.25">
      <c r="AA214" s="32"/>
      <c r="AB214" s="32"/>
    </row>
    <row r="215" spans="27:28" x14ac:dyDescent="0.25">
      <c r="AA215" s="32"/>
      <c r="AB215" s="32"/>
    </row>
    <row r="216" spans="27:28" x14ac:dyDescent="0.25">
      <c r="AA216" s="32"/>
      <c r="AB216" s="32"/>
    </row>
    <row r="217" spans="27:28" x14ac:dyDescent="0.25">
      <c r="AA217" s="32"/>
      <c r="AB217" s="32"/>
    </row>
    <row r="218" spans="27:28" x14ac:dyDescent="0.25">
      <c r="AA218" s="32"/>
      <c r="AB218" s="32"/>
    </row>
    <row r="219" spans="27:28" x14ac:dyDescent="0.25">
      <c r="AA219" s="32"/>
      <c r="AB219" s="32"/>
    </row>
    <row r="220" spans="27:28" x14ac:dyDescent="0.25">
      <c r="AA220" s="32"/>
      <c r="AB220" s="32"/>
    </row>
    <row r="221" spans="27:28" x14ac:dyDescent="0.25">
      <c r="AA221" s="32"/>
      <c r="AB221" s="32"/>
    </row>
    <row r="222" spans="27:28" x14ac:dyDescent="0.25">
      <c r="AA222" s="32"/>
      <c r="AB222" s="32"/>
    </row>
    <row r="223" spans="27:28" x14ac:dyDescent="0.25">
      <c r="AA223" s="32"/>
      <c r="AB223" s="32"/>
    </row>
    <row r="224" spans="27:28" x14ac:dyDescent="0.25">
      <c r="AA224" s="32"/>
      <c r="AB224" s="32"/>
    </row>
    <row r="225" spans="27:28" x14ac:dyDescent="0.25">
      <c r="AA225" s="32"/>
      <c r="AB225" s="32"/>
    </row>
    <row r="226" spans="27:28" x14ac:dyDescent="0.25">
      <c r="AA226" s="32"/>
      <c r="AB226" s="32"/>
    </row>
    <row r="227" spans="27:28" x14ac:dyDescent="0.25">
      <c r="AA227" s="32"/>
      <c r="AB227" s="32"/>
    </row>
    <row r="228" spans="27:28" x14ac:dyDescent="0.25">
      <c r="AA228" s="32"/>
      <c r="AB228" s="32"/>
    </row>
    <row r="229" spans="27:28" x14ac:dyDescent="0.25">
      <c r="AA229" s="32"/>
      <c r="AB229" s="32"/>
    </row>
    <row r="230" spans="27:28" x14ac:dyDescent="0.25">
      <c r="AA230" s="32"/>
      <c r="AB230" s="32"/>
    </row>
    <row r="231" spans="27:28" x14ac:dyDescent="0.25">
      <c r="AA231" s="32"/>
      <c r="AB231" s="32"/>
    </row>
    <row r="232" spans="27:28" x14ac:dyDescent="0.25">
      <c r="AA232" s="32"/>
      <c r="AB232" s="32"/>
    </row>
    <row r="233" spans="27:28" x14ac:dyDescent="0.25">
      <c r="AA233" s="32"/>
      <c r="AB233" s="32"/>
    </row>
    <row r="234" spans="27:28" x14ac:dyDescent="0.25">
      <c r="AA234" s="32"/>
      <c r="AB234" s="32"/>
    </row>
    <row r="235" spans="27:28" x14ac:dyDescent="0.25">
      <c r="AA235" s="32"/>
      <c r="AB235" s="32"/>
    </row>
    <row r="236" spans="27:28" x14ac:dyDescent="0.25">
      <c r="AA236" s="32"/>
      <c r="AB236" s="32"/>
    </row>
    <row r="237" spans="27:28" x14ac:dyDescent="0.25">
      <c r="AA237" s="32"/>
      <c r="AB237" s="32"/>
    </row>
    <row r="238" spans="27:28" x14ac:dyDescent="0.25">
      <c r="AA238" s="32"/>
      <c r="AB238" s="32"/>
    </row>
    <row r="239" spans="27:28" x14ac:dyDescent="0.25">
      <c r="AA239" s="32"/>
      <c r="AB239" s="32"/>
    </row>
    <row r="240" spans="27:28" x14ac:dyDescent="0.25">
      <c r="AA240" s="32"/>
      <c r="AB240" s="32"/>
    </row>
    <row r="241" spans="27:28" x14ac:dyDescent="0.25">
      <c r="AA241" s="32"/>
      <c r="AB241" s="32"/>
    </row>
    <row r="242" spans="27:28" x14ac:dyDescent="0.25">
      <c r="AA242" s="32"/>
      <c r="AB242" s="32"/>
    </row>
    <row r="243" spans="27:28" x14ac:dyDescent="0.25">
      <c r="AA243" s="32"/>
      <c r="AB243" s="32"/>
    </row>
    <row r="244" spans="27:28" x14ac:dyDescent="0.25">
      <c r="AA244" s="32"/>
      <c r="AB244" s="32"/>
    </row>
    <row r="245" spans="27:28" x14ac:dyDescent="0.25">
      <c r="AA245" s="32"/>
      <c r="AB245" s="32"/>
    </row>
    <row r="246" spans="27:28" x14ac:dyDescent="0.25">
      <c r="AA246" s="32"/>
      <c r="AB246" s="32"/>
    </row>
    <row r="247" spans="27:28" x14ac:dyDescent="0.25">
      <c r="AA247" s="32"/>
      <c r="AB247" s="32"/>
    </row>
    <row r="248" spans="27:28" x14ac:dyDescent="0.25">
      <c r="AA248" s="32"/>
      <c r="AB248" s="32"/>
    </row>
    <row r="249" spans="27:28" x14ac:dyDescent="0.25">
      <c r="AA249" s="32"/>
      <c r="AB249" s="32"/>
    </row>
    <row r="250" spans="27:28" x14ac:dyDescent="0.25">
      <c r="AA250" s="32"/>
      <c r="AB250" s="32"/>
    </row>
  </sheetData>
  <mergeCells count="5">
    <mergeCell ref="AD1:AL1"/>
    <mergeCell ref="A1:R1"/>
    <mergeCell ref="AD28:AL28"/>
    <mergeCell ref="AD35:AL35"/>
    <mergeCell ref="AD21:AL27"/>
  </mergeCells>
  <conditionalFormatting sqref="AP35:BM35">
    <cfRule type="cellIs" dxfId="1" priority="1" operator="greaterThan">
      <formula>19</formula>
    </cfRule>
    <cfRule type="cellIs" dxfId="0" priority="2" operator="lessThan">
      <formula>6</formula>
    </cfRule>
  </conditionalFormatting>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Trade Performance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dc:creator>
  <cp:lastModifiedBy>richard</cp:lastModifiedBy>
  <dcterms:created xsi:type="dcterms:W3CDTF">2016-04-09T01:54:51Z</dcterms:created>
  <dcterms:modified xsi:type="dcterms:W3CDTF">2016-05-21T02:56:48Z</dcterms:modified>
</cp:coreProperties>
</file>