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95" windowWidth="6675" windowHeight="6405" activeTab="1"/>
  </bookViews>
  <sheets>
    <sheet name="_FX_" sheetId="4" r:id="rId1"/>
    <sheet name="P_EU" sheetId="1" r:id="rId2"/>
  </sheets>
  <definedNames>
    <definedName name="_xlnm._FilterDatabase" localSheetId="1" hidden="1">P_EU!$B$6:$S$16</definedName>
  </definedNames>
  <calcPr calcId="145621"/>
</workbook>
</file>

<file path=xl/calcChain.xml><?xml version="1.0" encoding="utf-8"?>
<calcChain xmlns="http://schemas.openxmlformats.org/spreadsheetml/2006/main">
  <c r="G3" i="4" l="1"/>
  <c r="G1" i="4" s="1"/>
  <c r="J8" i="1" l="1"/>
  <c r="K8" i="1"/>
  <c r="L8" i="1"/>
  <c r="J11" i="1"/>
  <c r="K11" i="1"/>
  <c r="L11" i="1"/>
  <c r="J9" i="1"/>
  <c r="K9" i="1"/>
  <c r="N9" i="1" s="1"/>
  <c r="L9" i="1"/>
  <c r="O9" i="1" s="1"/>
  <c r="J10" i="1"/>
  <c r="K10" i="1"/>
  <c r="N10" i="1" s="1"/>
  <c r="L10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L7" i="1"/>
  <c r="K7" i="1"/>
  <c r="H7" i="1" s="1"/>
  <c r="J7" i="1"/>
  <c r="P7" i="1"/>
  <c r="N11" i="1"/>
  <c r="O11" i="1"/>
  <c r="O10" i="1"/>
  <c r="N12" i="1"/>
  <c r="O12" i="1"/>
  <c r="N13" i="1"/>
  <c r="O13" i="1"/>
  <c r="N14" i="1"/>
  <c r="O14" i="1"/>
  <c r="N15" i="1"/>
  <c r="O15" i="1"/>
  <c r="N16" i="1"/>
  <c r="O16" i="1"/>
  <c r="M8" i="1"/>
  <c r="M11" i="1"/>
  <c r="M9" i="1"/>
  <c r="M10" i="1"/>
  <c r="M12" i="1"/>
  <c r="M13" i="1"/>
  <c r="M14" i="1"/>
  <c r="M15" i="1"/>
  <c r="M16" i="1"/>
  <c r="N7" i="1"/>
  <c r="G8" i="1"/>
  <c r="I7" i="1"/>
  <c r="M7" i="1" l="1"/>
  <c r="G7" i="1"/>
  <c r="O7" i="1"/>
  <c r="Q7" i="1"/>
  <c r="D3" i="4" l="1"/>
  <c r="C3" i="4" l="1"/>
  <c r="C4" i="4" s="1"/>
  <c r="D4" i="4" s="1"/>
  <c r="P11" i="1"/>
  <c r="P10" i="1"/>
  <c r="P15" i="1"/>
  <c r="P9" i="1"/>
  <c r="P8" i="1"/>
  <c r="P12" i="1"/>
  <c r="P13" i="1"/>
  <c r="P16" i="1"/>
  <c r="P14" i="1"/>
  <c r="H11" i="1"/>
  <c r="H10" i="1"/>
  <c r="H15" i="1"/>
  <c r="H12" i="1"/>
  <c r="H13" i="1"/>
  <c r="H16" i="1"/>
  <c r="I11" i="1"/>
  <c r="I10" i="1"/>
  <c r="I9" i="1"/>
  <c r="I12" i="1"/>
  <c r="I13" i="1"/>
  <c r="I16" i="1"/>
  <c r="I14" i="1"/>
  <c r="O8" i="1" l="1"/>
  <c r="I8" i="1"/>
  <c r="H8" i="1"/>
  <c r="N8" i="1"/>
  <c r="Q16" i="1"/>
  <c r="Q13" i="1"/>
  <c r="Q12" i="1"/>
  <c r="Q8" i="1"/>
  <c r="Q11" i="1"/>
  <c r="Q10" i="1"/>
  <c r="P6" i="1"/>
  <c r="Q9" i="1" l="1"/>
  <c r="H9" i="1"/>
  <c r="L6" i="1" l="1"/>
  <c r="I15" i="1"/>
  <c r="O6" i="1"/>
  <c r="Q15" i="1"/>
  <c r="I6" i="1" l="1"/>
  <c r="H14" i="1"/>
  <c r="H6" i="1" s="1"/>
  <c r="K6" i="1" l="1"/>
  <c r="Q14" i="1"/>
  <c r="Q6" i="1" s="1"/>
  <c r="N6" i="1"/>
  <c r="G9" i="1"/>
  <c r="G12" i="1"/>
  <c r="G14" i="1"/>
  <c r="G16" i="1"/>
  <c r="G10" i="1"/>
  <c r="G13" i="1"/>
  <c r="G15" i="1"/>
  <c r="J6" i="1"/>
  <c r="B5" i="4" s="1"/>
  <c r="B6" i="4" s="1"/>
  <c r="M6" i="1"/>
  <c r="G11" i="1"/>
  <c r="C5" i="4" l="1"/>
  <c r="D5" i="4" s="1"/>
  <c r="G6" i="1"/>
  <c r="C6" i="4"/>
  <c r="D6" i="4" s="1"/>
</calcChain>
</file>

<file path=xl/sharedStrings.xml><?xml version="1.0" encoding="utf-8"?>
<sst xmlns="http://schemas.openxmlformats.org/spreadsheetml/2006/main" count="57" uniqueCount="31">
  <si>
    <t>Equity</t>
  </si>
  <si>
    <t>USD</t>
  </si>
  <si>
    <t>CZK</t>
  </si>
  <si>
    <t>P/L:</t>
  </si>
  <si>
    <t>R/R</t>
  </si>
  <si>
    <t>SL</t>
  </si>
  <si>
    <t>Start</t>
  </si>
  <si>
    <t>P/L</t>
  </si>
  <si>
    <t>TP</t>
  </si>
  <si>
    <t>%</t>
  </si>
  <si>
    <t>Balance</t>
  </si>
  <si>
    <t>Type</t>
  </si>
  <si>
    <t>USD/CHF</t>
  </si>
  <si>
    <t>PL</t>
  </si>
  <si>
    <t>EUR/USD</t>
  </si>
  <si>
    <t>USD/YEN</t>
  </si>
  <si>
    <t>Exposure</t>
  </si>
  <si>
    <t>Size</t>
  </si>
  <si>
    <t>Open</t>
  </si>
  <si>
    <t>Comm</t>
  </si>
  <si>
    <t>Swap</t>
  </si>
  <si>
    <t>EUR/CHF</t>
  </si>
  <si>
    <t>Base currency</t>
  </si>
  <si>
    <t>Technical</t>
  </si>
  <si>
    <t>YEN/CHF</t>
  </si>
  <si>
    <t>CZK/USD</t>
  </si>
  <si>
    <t>Lvg</t>
  </si>
  <si>
    <t>Floating</t>
  </si>
  <si>
    <t>sell</t>
  </si>
  <si>
    <t>S EU</t>
  </si>
  <si>
    <t>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</si>
</sst>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3" fontId="0" fillId="0" borderId="0" xfId="0" applyNumberFormat="1"/>
    <xf numFmtId="10" fontId="0" fillId="0" borderId="0" xfId="0" applyNumberFormat="1"/>
    <xf numFmtId="0" fontId="2" fillId="0" borderId="0" xfId="0" applyFont="1"/>
    <xf numFmtId="164" fontId="0" fillId="0" borderId="0" xfId="0" applyNumberFormat="1"/>
    <xf numFmtId="0" fontId="0" fillId="0" borderId="0" xfId="0" applyAlignment="1"/>
    <xf numFmtId="0" fontId="0" fillId="2" borderId="0" xfId="0" applyFill="1" applyAlignment="1">
      <alignment horizontal="center"/>
    </xf>
    <xf numFmtId="10" fontId="0" fillId="2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0" fontId="2" fillId="4" borderId="4" xfId="0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4" borderId="5" xfId="0" applyFont="1" applyFill="1" applyBorder="1" applyAlignment="1"/>
    <xf numFmtId="0" fontId="2" fillId="4" borderId="6" xfId="0" applyFont="1" applyFill="1" applyBorder="1" applyAlignment="1"/>
    <xf numFmtId="0" fontId="2" fillId="4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2" fillId="4" borderId="5" xfId="0" applyNumberFormat="1" applyFont="1" applyFill="1" applyBorder="1" applyAlignment="1"/>
    <xf numFmtId="0" fontId="2" fillId="0" borderId="0" xfId="0" applyFont="1" applyAlignment="1">
      <alignment horizontal="center"/>
    </xf>
    <xf numFmtId="0" fontId="2" fillId="4" borderId="4" xfId="0" applyFont="1" applyFill="1" applyBorder="1" applyAlignment="1">
      <alignment horizontal="center"/>
    </xf>
    <xf numFmtId="3" fontId="0" fillId="0" borderId="0" xfId="0" applyNumberFormat="1" applyFont="1"/>
    <xf numFmtId="3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0" fontId="1" fillId="3" borderId="0" xfId="0" applyNumberFormat="1" applyFont="1" applyFill="1" applyAlignment="1">
      <alignment horizontal="center"/>
    </xf>
    <xf numFmtId="2" fontId="1" fillId="3" borderId="0" xfId="0" applyNumberFormat="1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theme="9" tint="0.39997558519241921"/>
  </sheetPr>
  <dimension ref="A1:M18"/>
  <sheetViews>
    <sheetView workbookViewId="0">
      <selection activeCell="B8" sqref="B8"/>
    </sheetView>
  </sheetViews>
  <sheetFormatPr defaultRowHeight="15" x14ac:dyDescent="0.25"/>
  <cols>
    <col min="1" max="1" width="11.5703125" bestFit="1" customWidth="1"/>
    <col min="3" max="3" width="7.5703125" bestFit="1" customWidth="1"/>
    <col min="4" max="4" width="7.7109375" customWidth="1"/>
    <col min="9" max="9" width="8.85546875" bestFit="1" customWidth="1"/>
    <col min="10" max="10" width="8.28515625" customWidth="1"/>
    <col min="11" max="11" width="8.85546875" bestFit="1" customWidth="1"/>
    <col min="12" max="12" width="10.85546875" bestFit="1" customWidth="1"/>
    <col min="13" max="13" width="6" bestFit="1" customWidth="1"/>
    <col min="14" max="18" width="6.140625" bestFit="1" customWidth="1"/>
    <col min="19" max="19" width="6.85546875" bestFit="1" customWidth="1"/>
    <col min="20" max="20" width="6.7109375" bestFit="1" customWidth="1"/>
    <col min="21" max="22" width="7.85546875" bestFit="1" customWidth="1"/>
  </cols>
  <sheetData>
    <row r="1" spans="1:13" x14ac:dyDescent="0.25">
      <c r="B1" t="s">
        <v>1</v>
      </c>
      <c r="C1" t="s">
        <v>2</v>
      </c>
      <c r="D1" t="s">
        <v>9</v>
      </c>
      <c r="F1" t="s">
        <v>16</v>
      </c>
      <c r="G1" s="4">
        <f>G3/B3</f>
        <v>10000</v>
      </c>
      <c r="H1" s="4"/>
      <c r="I1" t="s">
        <v>25</v>
      </c>
      <c r="J1">
        <v>22.9</v>
      </c>
    </row>
    <row r="2" spans="1:13" x14ac:dyDescent="0.25">
      <c r="A2" s="3" t="s">
        <v>6</v>
      </c>
      <c r="B2" s="1">
        <v>1</v>
      </c>
      <c r="C2" s="26">
        <v>1</v>
      </c>
      <c r="D2" s="2"/>
      <c r="F2" t="s">
        <v>11</v>
      </c>
      <c r="G2" t="s">
        <v>17</v>
      </c>
    </row>
    <row r="3" spans="1:13" x14ac:dyDescent="0.25">
      <c r="A3" t="s">
        <v>10</v>
      </c>
      <c r="B3" s="1">
        <v>1</v>
      </c>
      <c r="C3" s="1">
        <f>B3*$J$3</f>
        <v>22.5</v>
      </c>
      <c r="D3" s="2">
        <f>B3/B2</f>
        <v>1</v>
      </c>
      <c r="F3" s="1" t="s">
        <v>29</v>
      </c>
      <c r="G3">
        <f>SUM(P_EU!C7:C1048576)</f>
        <v>10000</v>
      </c>
      <c r="I3" t="s">
        <v>25</v>
      </c>
      <c r="J3">
        <v>22.5</v>
      </c>
    </row>
    <row r="4" spans="1:13" x14ac:dyDescent="0.25">
      <c r="A4" t="s">
        <v>13</v>
      </c>
      <c r="B4" s="1">
        <v>0</v>
      </c>
      <c r="C4" s="1">
        <f>C3-C2</f>
        <v>21.5</v>
      </c>
      <c r="D4" s="2">
        <f>C4/$C$3</f>
        <v>0.9555555555555556</v>
      </c>
      <c r="L4" s="1"/>
    </row>
    <row r="5" spans="1:13" x14ac:dyDescent="0.25">
      <c r="A5" t="s">
        <v>27</v>
      </c>
      <c r="B5" s="1">
        <f>P_EU!J6</f>
        <v>71.440000000000168</v>
      </c>
      <c r="C5" s="1">
        <f>P_EU!M6</f>
        <v>1635.9760000000035</v>
      </c>
      <c r="D5" s="2">
        <f>C5/$C$3</f>
        <v>72.710044444444605</v>
      </c>
      <c r="I5" t="s">
        <v>25</v>
      </c>
      <c r="J5">
        <v>22.5</v>
      </c>
    </row>
    <row r="6" spans="1:13" x14ac:dyDescent="0.25">
      <c r="A6" t="s">
        <v>0</v>
      </c>
      <c r="B6" s="1">
        <f>B3+B5</f>
        <v>72.440000000000168</v>
      </c>
      <c r="C6" s="1">
        <f>SUM(C3:C5)</f>
        <v>1679.9760000000035</v>
      </c>
      <c r="D6" s="2">
        <f>C6/$C$2</f>
        <v>1679.9760000000035</v>
      </c>
    </row>
    <row r="7" spans="1:13" ht="15.75" thickBot="1" x14ac:dyDescent="0.3">
      <c r="B7" s="1"/>
      <c r="I7" s="24" t="s">
        <v>14</v>
      </c>
      <c r="J7" s="24" t="s">
        <v>15</v>
      </c>
      <c r="K7" s="24" t="s">
        <v>12</v>
      </c>
      <c r="L7" s="24" t="s">
        <v>21</v>
      </c>
      <c r="M7" s="24" t="s">
        <v>24</v>
      </c>
    </row>
    <row r="8" spans="1:13" ht="15.75" thickBot="1" x14ac:dyDescent="0.3">
      <c r="I8" s="25">
        <v>1.1881999999999999</v>
      </c>
      <c r="J8" s="25">
        <v>99.67</v>
      </c>
      <c r="K8" s="25">
        <v>0.91410000000000002</v>
      </c>
      <c r="L8" s="20">
        <v>1.2328600000000001</v>
      </c>
      <c r="M8" s="18">
        <v>9.1999999999999998E-3</v>
      </c>
    </row>
    <row r="13" spans="1:13" x14ac:dyDescent="0.25">
      <c r="E13" s="26"/>
      <c r="F13" s="26"/>
      <c r="G13" s="26"/>
      <c r="H13" s="26"/>
    </row>
    <row r="14" spans="1:13" x14ac:dyDescent="0.25">
      <c r="D14" s="2"/>
    </row>
    <row r="18" spans="5:8" x14ac:dyDescent="0.25">
      <c r="E18" s="2"/>
      <c r="F18" s="2"/>
      <c r="G18" s="2"/>
      <c r="H18" s="2"/>
    </row>
  </sheetData>
  <pageMargins left="0.7" right="0.7" top="0.78740157499999996" bottom="0.78740157499999996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B1:S16"/>
  <sheetViews>
    <sheetView tabSelected="1" workbookViewId="0">
      <selection activeCell="D29" sqref="D29"/>
    </sheetView>
  </sheetViews>
  <sheetFormatPr defaultColWidth="9.140625" defaultRowHeight="15" x14ac:dyDescent="0.25"/>
  <cols>
    <col min="1" max="1" width="1.42578125" customWidth="1"/>
    <col min="2" max="2" width="9.140625" bestFit="1" customWidth="1"/>
    <col min="7" max="8" width="10.7109375" style="11" customWidth="1"/>
    <col min="9" max="9" width="10.7109375" style="22" customWidth="1"/>
    <col min="10" max="10" width="10.7109375" style="11" customWidth="1"/>
    <col min="11" max="12" width="10.7109375" style="12" customWidth="1"/>
    <col min="13" max="15" width="12.5703125" style="11" customWidth="1"/>
    <col min="16" max="17" width="11.85546875" style="12" customWidth="1"/>
    <col min="18" max="18" width="9.140625" style="11"/>
    <col min="19" max="19" width="8" customWidth="1"/>
  </cols>
  <sheetData>
    <row r="1" spans="2:19" ht="7.5" customHeight="1" x14ac:dyDescent="0.25"/>
    <row r="2" spans="2:19" ht="18.75" customHeight="1" thickBot="1" x14ac:dyDescent="0.3">
      <c r="B2" s="16" t="s">
        <v>14</v>
      </c>
      <c r="C2" s="16" t="s">
        <v>15</v>
      </c>
      <c r="D2" s="16" t="s">
        <v>12</v>
      </c>
      <c r="E2" s="16" t="s">
        <v>21</v>
      </c>
      <c r="F2" s="17" t="s">
        <v>24</v>
      </c>
      <c r="I2" s="32"/>
    </row>
    <row r="3" spans="2:19" ht="15.75" thickBot="1" x14ac:dyDescent="0.3">
      <c r="B3" s="21">
        <v>1.18103</v>
      </c>
      <c r="C3" s="21">
        <v>99.67</v>
      </c>
      <c r="D3" s="21">
        <v>0.91410000000000002</v>
      </c>
      <c r="E3" s="20">
        <v>1.2328600000000001</v>
      </c>
      <c r="F3" s="18">
        <v>9.1999999999999998E-3</v>
      </c>
      <c r="G3" s="18"/>
      <c r="H3" s="18"/>
      <c r="I3" s="23"/>
      <c r="J3" s="18"/>
      <c r="K3" s="18"/>
      <c r="L3" s="18"/>
      <c r="M3" s="15"/>
      <c r="N3" s="18"/>
      <c r="O3" s="18"/>
      <c r="P3" s="18"/>
      <c r="Q3" s="18"/>
      <c r="R3" s="18"/>
      <c r="S3" s="19"/>
    </row>
    <row r="4" spans="2:19" x14ac:dyDescent="0.25">
      <c r="G4" s="37" t="s">
        <v>9</v>
      </c>
      <c r="H4" s="37"/>
      <c r="I4" s="38"/>
      <c r="J4" s="33" t="s">
        <v>22</v>
      </c>
      <c r="K4" s="33"/>
      <c r="L4" s="33"/>
      <c r="M4" s="36" t="s">
        <v>2</v>
      </c>
      <c r="N4" s="37"/>
      <c r="O4" s="38"/>
      <c r="P4" s="34" t="s">
        <v>23</v>
      </c>
      <c r="Q4" s="35"/>
      <c r="R4" s="11" t="s">
        <v>19</v>
      </c>
      <c r="S4" t="s">
        <v>20</v>
      </c>
    </row>
    <row r="5" spans="2:19" x14ac:dyDescent="0.25">
      <c r="B5" t="s">
        <v>11</v>
      </c>
      <c r="C5" t="s">
        <v>30</v>
      </c>
      <c r="D5" t="s">
        <v>18</v>
      </c>
      <c r="E5" t="s">
        <v>8</v>
      </c>
      <c r="F5" t="s">
        <v>5</v>
      </c>
      <c r="G5" s="9" t="s">
        <v>7</v>
      </c>
      <c r="H5" s="12" t="s">
        <v>8</v>
      </c>
      <c r="I5" s="22" t="s">
        <v>5</v>
      </c>
      <c r="J5" s="11" t="s">
        <v>3</v>
      </c>
      <c r="K5" s="12" t="s">
        <v>8</v>
      </c>
      <c r="L5" s="12" t="s">
        <v>5</v>
      </c>
      <c r="M5" s="9" t="s">
        <v>13</v>
      </c>
      <c r="N5" s="12" t="s">
        <v>8</v>
      </c>
      <c r="O5" s="12" t="s">
        <v>5</v>
      </c>
      <c r="P5" s="9" t="s">
        <v>26</v>
      </c>
      <c r="Q5" s="9" t="s">
        <v>4</v>
      </c>
      <c r="R5" s="12"/>
    </row>
    <row r="6" spans="2:19" s="14" customFormat="1" x14ac:dyDescent="0.25">
      <c r="B6" s="28"/>
      <c r="C6" s="28"/>
      <c r="D6" s="28"/>
      <c r="E6" s="28"/>
      <c r="F6" s="28"/>
      <c r="G6" s="29">
        <f t="shared" ref="G6:P6" si="0">SUM(G7:G16)</f>
        <v>71.440000000000168</v>
      </c>
      <c r="H6" s="29">
        <f t="shared" si="0"/>
        <v>130.76000000000022</v>
      </c>
      <c r="I6" s="29">
        <f t="shared" si="0"/>
        <v>3.7400000000007427</v>
      </c>
      <c r="J6" s="27">
        <f t="shared" si="0"/>
        <v>71.440000000000168</v>
      </c>
      <c r="K6" s="27">
        <f t="shared" si="0"/>
        <v>130.76000000000022</v>
      </c>
      <c r="L6" s="27">
        <f t="shared" si="0"/>
        <v>3.7400000000007427</v>
      </c>
      <c r="M6" s="27">
        <f t="shared" si="0"/>
        <v>1635.9760000000035</v>
      </c>
      <c r="N6" s="27">
        <f t="shared" si="0"/>
        <v>2994.4040000000045</v>
      </c>
      <c r="O6" s="27">
        <f t="shared" si="0"/>
        <v>85.646000000016954</v>
      </c>
      <c r="P6" s="30">
        <f t="shared" si="0"/>
        <v>10000</v>
      </c>
      <c r="Q6" s="31">
        <f>AVERAGE(Q7:Q16)</f>
        <v>10.381874373119135</v>
      </c>
      <c r="R6" s="28"/>
      <c r="S6" s="28"/>
    </row>
    <row r="7" spans="2:19" x14ac:dyDescent="0.25">
      <c r="B7" t="s">
        <v>28</v>
      </c>
      <c r="C7">
        <v>1000</v>
      </c>
      <c r="D7">
        <v>1.1954100000000001</v>
      </c>
      <c r="E7">
        <v>1.1655</v>
      </c>
      <c r="F7">
        <v>1.1878</v>
      </c>
      <c r="G7" s="7">
        <f>IF(J7="NA","NA",J7/_FX_!$B$3)</f>
        <v>14.380000000000059</v>
      </c>
      <c r="H7" s="7">
        <f>IF(K7="NA","NA",K7/_FX_!$B$3)</f>
        <v>29.910000000000103</v>
      </c>
      <c r="I7" s="7">
        <f>IF(L7="na","NA",L7/_FX_!$B$3)</f>
        <v>7.6100000000001167</v>
      </c>
      <c r="J7" s="10">
        <f t="shared" ref="J7:J16" si="1">IF(D7=0,"NA",(D7-$B$3)*C7)</f>
        <v>14.380000000000059</v>
      </c>
      <c r="K7" s="10">
        <f t="shared" ref="K7:K16" si="2">IF(E7=0,"NA",(D7-E7)*C7)</f>
        <v>29.910000000000103</v>
      </c>
      <c r="L7" s="6">
        <f t="shared" ref="L7:L16" si="3">IF(F7=0,"NA",(D7-F7)*C7)</f>
        <v>7.6100000000001167</v>
      </c>
      <c r="M7" s="10">
        <f>IF(J7="NA","NA",J7*_FX_!$J$1)</f>
        <v>329.30200000000133</v>
      </c>
      <c r="N7" s="10">
        <f>IF(E7=0,"NA",K7*_FX_!$J$1)</f>
        <v>684.93900000000235</v>
      </c>
      <c r="O7" s="10">
        <f>IF(F7=0,"NA",L7*_FX_!$J$1)</f>
        <v>174.26900000000265</v>
      </c>
      <c r="P7" s="8">
        <f>IF(C7=0,"NA",ABS(C7)/_FX_!$B$3)</f>
        <v>1000</v>
      </c>
      <c r="Q7" s="13">
        <f t="shared" ref="Q7:Q16" si="4">IF(K7="NA","NA",(K7/ABS(L7)))</f>
        <v>3.930354796320584</v>
      </c>
      <c r="S7" s="5"/>
    </row>
    <row r="8" spans="2:19" x14ac:dyDescent="0.25">
      <c r="B8" t="s">
        <v>28</v>
      </c>
      <c r="C8">
        <v>1000</v>
      </c>
      <c r="D8">
        <v>1.19445</v>
      </c>
      <c r="E8">
        <v>0</v>
      </c>
      <c r="F8">
        <v>1.1878</v>
      </c>
      <c r="G8" s="7">
        <f>IF(J8="NA","NA",J8/_FX_!$B$3)</f>
        <v>13.419999999999987</v>
      </c>
      <c r="H8" s="7" t="str">
        <f>IF(K8="NA","NA",K8/_FX_!$B$3)</f>
        <v>NA</v>
      </c>
      <c r="I8" s="7">
        <f>IF(L8="na","NA",L8/_FX_!$B$3)</f>
        <v>6.6500000000000448</v>
      </c>
      <c r="J8" s="10">
        <f t="shared" si="1"/>
        <v>13.419999999999987</v>
      </c>
      <c r="K8" s="10" t="str">
        <f t="shared" si="2"/>
        <v>NA</v>
      </c>
      <c r="L8" s="6">
        <f t="shared" si="3"/>
        <v>6.6500000000000448</v>
      </c>
      <c r="M8" s="10">
        <f>IF(J8="NA","NA",J8*_FX_!$J$1)</f>
        <v>307.3179999999997</v>
      </c>
      <c r="N8" s="10" t="str">
        <f>IF(E8=0,"NA",K8*_FX_!$J$1)</f>
        <v>NA</v>
      </c>
      <c r="O8" s="10">
        <f>IF(F8=0,"NA",L8*_FX_!$J$1)</f>
        <v>152.28500000000102</v>
      </c>
      <c r="P8" s="8">
        <f>IF(C8=0,"NA",ABS(C8)/_FX_!$B$3)</f>
        <v>1000</v>
      </c>
      <c r="Q8" s="13" t="str">
        <f t="shared" si="4"/>
        <v>NA</v>
      </c>
      <c r="S8" s="5"/>
    </row>
    <row r="9" spans="2:19" x14ac:dyDescent="0.25">
      <c r="B9" t="s">
        <v>28</v>
      </c>
      <c r="C9">
        <v>1000</v>
      </c>
      <c r="D9">
        <v>1.1867700000000001</v>
      </c>
      <c r="E9">
        <v>1.1655</v>
      </c>
      <c r="F9">
        <v>1.1878</v>
      </c>
      <c r="G9" s="7">
        <f>IF(J9="NA","NA",J9/_FX_!$B$3)</f>
        <v>5.7400000000000784</v>
      </c>
      <c r="H9" s="7">
        <f>IF(K9="NA","NA",K9/_FX_!$B$3)</f>
        <v>21.270000000000124</v>
      </c>
      <c r="I9" s="7">
        <f>IF(L9="na","NA",L9/_FX_!$B$3)</f>
        <v>-1.0299999999998644</v>
      </c>
      <c r="J9" s="10">
        <f t="shared" si="1"/>
        <v>5.7400000000000784</v>
      </c>
      <c r="K9" s="10">
        <f t="shared" si="2"/>
        <v>21.270000000000124</v>
      </c>
      <c r="L9" s="6">
        <f t="shared" si="3"/>
        <v>-1.0299999999998644</v>
      </c>
      <c r="M9" s="10">
        <f>IF(J9="NA","NA",J9*_FX_!$J$1)</f>
        <v>131.44600000000179</v>
      </c>
      <c r="N9" s="10">
        <f>IF(E9=0,"NA",K9*_FX_!$J$1)</f>
        <v>487.08300000000281</v>
      </c>
      <c r="O9" s="10">
        <f>IF(F9=0,"NA",L9*_FX_!$J$1)</f>
        <v>-23.586999999996891</v>
      </c>
      <c r="P9" s="8">
        <f>IF(C9=0,"NA",ABS(C9)/_FX_!$B$3)</f>
        <v>1000</v>
      </c>
      <c r="Q9" s="13">
        <f t="shared" si="4"/>
        <v>20.650485436896044</v>
      </c>
      <c r="S9" s="5"/>
    </row>
    <row r="10" spans="2:19" x14ac:dyDescent="0.25">
      <c r="B10" t="s">
        <v>28</v>
      </c>
      <c r="C10">
        <v>1000</v>
      </c>
      <c r="D10">
        <v>1.1867700000000001</v>
      </c>
      <c r="E10">
        <v>1.1655</v>
      </c>
      <c r="F10">
        <v>1.1878</v>
      </c>
      <c r="G10" s="7">
        <f>IF(J10="NA","NA",J10/_FX_!$B$3)</f>
        <v>5.7400000000000784</v>
      </c>
      <c r="H10" s="7">
        <f>IF(K10="NA","NA",K10/_FX_!$B$3)</f>
        <v>21.270000000000124</v>
      </c>
      <c r="I10" s="7">
        <f>IF(L10="na","NA",L10/_FX_!$B$3)</f>
        <v>-1.0299999999998644</v>
      </c>
      <c r="J10" s="10">
        <f t="shared" si="1"/>
        <v>5.7400000000000784</v>
      </c>
      <c r="K10" s="10">
        <f t="shared" si="2"/>
        <v>21.270000000000124</v>
      </c>
      <c r="L10" s="6">
        <f t="shared" si="3"/>
        <v>-1.0299999999998644</v>
      </c>
      <c r="M10" s="10">
        <f>IF(J10="NA","NA",J10*_FX_!$J$1)</f>
        <v>131.44600000000179</v>
      </c>
      <c r="N10" s="10">
        <f>IF(E10=0,"NA",K10*_FX_!$J$1)</f>
        <v>487.08300000000281</v>
      </c>
      <c r="O10" s="10">
        <f>IF(F10=0,"NA",L10*_FX_!$J$1)</f>
        <v>-23.586999999996891</v>
      </c>
      <c r="P10" s="8">
        <f>IF(C10=0,"NA",ABS(C10)/_FX_!$B$3)</f>
        <v>1000</v>
      </c>
      <c r="Q10" s="13">
        <f t="shared" si="4"/>
        <v>20.650485436896044</v>
      </c>
      <c r="S10" s="5"/>
    </row>
    <row r="11" spans="2:19" x14ac:dyDescent="0.25">
      <c r="B11" t="s">
        <v>28</v>
      </c>
      <c r="C11">
        <v>1000</v>
      </c>
      <c r="D11">
        <v>1.18675</v>
      </c>
      <c r="E11">
        <v>1.1679999999999999</v>
      </c>
      <c r="F11">
        <v>1.1878</v>
      </c>
      <c r="G11" s="7">
        <f>IF(J11="NA","NA",J11/_FX_!$B$3)</f>
        <v>5.7199999999999473</v>
      </c>
      <c r="H11" s="7">
        <f>IF(K11="NA","NA",K11/_FX_!$B$3)</f>
        <v>18.750000000000043</v>
      </c>
      <c r="I11" s="7">
        <f>IF(L11="na","NA",L11/_FX_!$B$3)</f>
        <v>-1.0499999999999954</v>
      </c>
      <c r="J11" s="10">
        <f t="shared" si="1"/>
        <v>5.7199999999999473</v>
      </c>
      <c r="K11" s="10">
        <f t="shared" si="2"/>
        <v>18.750000000000043</v>
      </c>
      <c r="L11" s="6">
        <f t="shared" si="3"/>
        <v>-1.0499999999999954</v>
      </c>
      <c r="M11" s="10">
        <f>IF(J11="NA","NA",J11*_FX_!$J$1)</f>
        <v>130.98799999999878</v>
      </c>
      <c r="N11" s="10">
        <f>IF(E11=0,"NA",K11*_FX_!$J$1)</f>
        <v>429.37500000000097</v>
      </c>
      <c r="O11" s="10">
        <f>IF(F11=0,"NA",L11*_FX_!$J$1)</f>
        <v>-24.044999999999892</v>
      </c>
      <c r="P11" s="8">
        <f>IF(C11=0,"NA",ABS(C11)/_FX_!$B$3)</f>
        <v>1000</v>
      </c>
      <c r="Q11" s="13">
        <f t="shared" si="4"/>
        <v>17.857142857142975</v>
      </c>
      <c r="S11" s="5"/>
    </row>
    <row r="12" spans="2:19" x14ac:dyDescent="0.25">
      <c r="B12" t="s">
        <v>28</v>
      </c>
      <c r="C12">
        <v>1000</v>
      </c>
      <c r="D12">
        <v>1.18668</v>
      </c>
      <c r="E12">
        <v>1.171</v>
      </c>
      <c r="F12">
        <v>1.1878</v>
      </c>
      <c r="G12" s="7">
        <f>IF(J12="NA","NA",J12/_FX_!$B$3)</f>
        <v>5.6499999999999329</v>
      </c>
      <c r="H12" s="7">
        <f>IF(K12="NA","NA",K12/_FX_!$B$3)</f>
        <v>15.679999999999916</v>
      </c>
      <c r="I12" s="7">
        <f>IF(L12="na","NA",L12/_FX_!$B$3)</f>
        <v>-1.1200000000000099</v>
      </c>
      <c r="J12" s="10">
        <f t="shared" si="1"/>
        <v>5.6499999999999329</v>
      </c>
      <c r="K12" s="10">
        <f t="shared" si="2"/>
        <v>15.679999999999916</v>
      </c>
      <c r="L12" s="6">
        <f t="shared" si="3"/>
        <v>-1.1200000000000099</v>
      </c>
      <c r="M12" s="10">
        <f>IF(J12="NA","NA",J12*_FX_!$J$1)</f>
        <v>129.38499999999846</v>
      </c>
      <c r="N12" s="10">
        <f>IF(E12=0,"NA",K12*_FX_!$J$1)</f>
        <v>359.07199999999807</v>
      </c>
      <c r="O12" s="10">
        <f>IF(F12=0,"NA",L12*_FX_!$J$1)</f>
        <v>-25.648000000000224</v>
      </c>
      <c r="P12" s="8">
        <f>IF(C12=0,"NA",ABS(C12)/_FX_!$B$3)</f>
        <v>1000</v>
      </c>
      <c r="Q12" s="13">
        <f t="shared" si="4"/>
        <v>13.999999999999801</v>
      </c>
      <c r="S12" s="5"/>
    </row>
    <row r="13" spans="2:19" x14ac:dyDescent="0.25">
      <c r="B13" t="s">
        <v>28</v>
      </c>
      <c r="C13">
        <v>1000</v>
      </c>
      <c r="D13">
        <v>1.18655</v>
      </c>
      <c r="E13">
        <v>1.1765000000000001</v>
      </c>
      <c r="F13">
        <v>1.1878</v>
      </c>
      <c r="G13" s="7">
        <f>IF(J13="NA","NA",J13/_FX_!$B$3)</f>
        <v>5.5199999999999694</v>
      </c>
      <c r="H13" s="7">
        <f>IF(K13="NA","NA",K13/_FX_!$B$3)</f>
        <v>10.049999999999892</v>
      </c>
      <c r="I13" s="7">
        <f>IF(L13="na","NA",L13/_FX_!$B$3)</f>
        <v>-1.2499999999999734</v>
      </c>
      <c r="J13" s="10">
        <f t="shared" si="1"/>
        <v>5.5199999999999694</v>
      </c>
      <c r="K13" s="10">
        <f t="shared" si="2"/>
        <v>10.049999999999892</v>
      </c>
      <c r="L13" s="6">
        <f t="shared" si="3"/>
        <v>-1.2499999999999734</v>
      </c>
      <c r="M13" s="10">
        <f>IF(J13="NA","NA",J13*_FX_!$J$1)</f>
        <v>126.40799999999929</v>
      </c>
      <c r="N13" s="10">
        <f>IF(E13=0,"NA",K13*_FX_!$J$1)</f>
        <v>230.14499999999751</v>
      </c>
      <c r="O13" s="10">
        <f>IF(F13=0,"NA",L13*_FX_!$J$1)</f>
        <v>-28.624999999999389</v>
      </c>
      <c r="P13" s="8">
        <f>IF(C13=0,"NA",ABS(C13)/_FX_!$B$3)</f>
        <v>1000</v>
      </c>
      <c r="Q13" s="13">
        <f t="shared" si="4"/>
        <v>8.0400000000000844</v>
      </c>
      <c r="S13" s="5"/>
    </row>
    <row r="14" spans="2:19" x14ac:dyDescent="0.25">
      <c r="B14" t="s">
        <v>28</v>
      </c>
      <c r="C14">
        <v>1000</v>
      </c>
      <c r="D14">
        <v>1.1861600000000001</v>
      </c>
      <c r="E14">
        <v>1.1785000000000001</v>
      </c>
      <c r="F14">
        <v>1.1878</v>
      </c>
      <c r="G14" s="7">
        <f>IF(J14="NA","NA",J14/_FX_!$B$3)</f>
        <v>5.1300000000000789</v>
      </c>
      <c r="H14" s="7">
        <f>IF(K14="NA","NA",K14/_FX_!$B$3)</f>
        <v>7.66</v>
      </c>
      <c r="I14" s="7">
        <f>IF(L14="na","NA",L14/_FX_!$B$3)</f>
        <v>-1.6399999999998638</v>
      </c>
      <c r="J14" s="10">
        <f t="shared" si="1"/>
        <v>5.1300000000000789</v>
      </c>
      <c r="K14" s="10">
        <f t="shared" si="2"/>
        <v>7.66</v>
      </c>
      <c r="L14" s="6">
        <f t="shared" si="3"/>
        <v>-1.6399999999998638</v>
      </c>
      <c r="M14" s="10">
        <f>IF(J14="NA","NA",J14*_FX_!$J$1)</f>
        <v>117.47700000000179</v>
      </c>
      <c r="N14" s="10">
        <f>IF(E14=0,"NA",K14*_FX_!$J$1)</f>
        <v>175.41399999999999</v>
      </c>
      <c r="O14" s="10">
        <f>IF(F14=0,"NA",L14*_FX_!$J$1)</f>
        <v>-37.555999999996878</v>
      </c>
      <c r="P14" s="8">
        <f>IF(C14=0,"NA",ABS(C14)/_FX_!$B$3)</f>
        <v>1000</v>
      </c>
      <c r="Q14" s="13">
        <f t="shared" si="4"/>
        <v>4.6707317073174615</v>
      </c>
      <c r="S14" s="5"/>
    </row>
    <row r="15" spans="2:19" x14ac:dyDescent="0.25">
      <c r="B15" t="s">
        <v>28</v>
      </c>
      <c r="C15">
        <v>1000</v>
      </c>
      <c r="D15">
        <v>1.18611</v>
      </c>
      <c r="E15">
        <v>1.1818500000000001</v>
      </c>
      <c r="F15">
        <v>1.1878</v>
      </c>
      <c r="G15" s="7">
        <f>IF(J15="NA","NA",J15/_FX_!$B$3)</f>
        <v>5.0799999999999734</v>
      </c>
      <c r="H15" s="7">
        <f>IF(K15="NA","NA",K15/_FX_!$B$3)</f>
        <v>4.2599999999999305</v>
      </c>
      <c r="I15" s="7">
        <f>IF(L15="na","NA",L15/_FX_!$B$3)</f>
        <v>-1.6899999999999693</v>
      </c>
      <c r="J15" s="10">
        <f t="shared" si="1"/>
        <v>5.0799999999999734</v>
      </c>
      <c r="K15" s="10">
        <f t="shared" si="2"/>
        <v>4.2599999999999305</v>
      </c>
      <c r="L15" s="6">
        <f t="shared" si="3"/>
        <v>-1.6899999999999693</v>
      </c>
      <c r="M15" s="10">
        <f>IF(J15="NA","NA",J15*_FX_!$J$1)</f>
        <v>116.33199999999938</v>
      </c>
      <c r="N15" s="10">
        <f>IF(E15=0,"NA",K15*_FX_!$J$1)</f>
        <v>97.553999999998396</v>
      </c>
      <c r="O15" s="10">
        <f>IF(F15=0,"NA",L15*_FX_!$J$1)</f>
        <v>-38.700999999999297</v>
      </c>
      <c r="P15" s="8">
        <f>IF(C15=0,"NA",ABS(C15)/_FX_!$B$3)</f>
        <v>1000</v>
      </c>
      <c r="Q15" s="13">
        <f t="shared" si="4"/>
        <v>2.5207100591716025</v>
      </c>
      <c r="S15" s="5"/>
    </row>
    <row r="16" spans="2:19" x14ac:dyDescent="0.25">
      <c r="B16" t="s">
        <v>28</v>
      </c>
      <c r="C16">
        <v>1000</v>
      </c>
      <c r="D16">
        <v>1.1860900000000001</v>
      </c>
      <c r="E16">
        <v>1.18418</v>
      </c>
      <c r="F16">
        <v>1.1878</v>
      </c>
      <c r="G16" s="7">
        <f>IF(J16="NA","NA",J16/_FX_!$B$3)</f>
        <v>5.0600000000000644</v>
      </c>
      <c r="H16" s="7">
        <f>IF(K16="NA","NA",K16/_FX_!$B$3)</f>
        <v>1.9100000000000783</v>
      </c>
      <c r="I16" s="7">
        <f>IF(L16="na","NA",L16/_FX_!$B$3)</f>
        <v>-1.7099999999998783</v>
      </c>
      <c r="J16" s="10">
        <f t="shared" si="1"/>
        <v>5.0600000000000644</v>
      </c>
      <c r="K16" s="10">
        <f t="shared" si="2"/>
        <v>1.9100000000000783</v>
      </c>
      <c r="L16" s="6">
        <f t="shared" si="3"/>
        <v>-1.7099999999998783</v>
      </c>
      <c r="M16" s="10">
        <f>IF(J16="NA","NA",J16*_FX_!$J$1)</f>
        <v>115.87400000000147</v>
      </c>
      <c r="N16" s="10">
        <f>IF(E16=0,"NA",K16*_FX_!$J$1)</f>
        <v>43.739000000001788</v>
      </c>
      <c r="O16" s="10">
        <f>IF(F16=0,"NA",L16*_FX_!$J$1)</f>
        <v>-39.158999999997214</v>
      </c>
      <c r="P16" s="8">
        <f>IF(C16=0,"NA",ABS(C16)/_FX_!$B$3)</f>
        <v>1000</v>
      </c>
      <c r="Q16" s="13">
        <f t="shared" si="4"/>
        <v>1.1169590643276106</v>
      </c>
      <c r="S16" s="5"/>
    </row>
  </sheetData>
  <autoFilter ref="B6:S16">
    <sortState ref="B7:S55">
      <sortCondition descending="1" ref="D6:D55"/>
    </sortState>
  </autoFilter>
  <mergeCells count="4">
    <mergeCell ref="J4:L4"/>
    <mergeCell ref="P4:Q4"/>
    <mergeCell ref="M4:O4"/>
    <mergeCell ref="G4:I4"/>
  </mergeCell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_FX_</vt:lpstr>
      <vt:lpstr>P_EU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_Tom_</cp:lastModifiedBy>
  <dcterms:created xsi:type="dcterms:W3CDTF">2012-03-02T14:14:30Z</dcterms:created>
  <dcterms:modified xsi:type="dcterms:W3CDTF">2015-01-12T16:23:47Z</dcterms:modified>
</cp:coreProperties>
</file>