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75" windowHeight="8385" activeTab="1"/>
  </bookViews>
  <sheets>
    <sheet name="Fibonacci Fx Trader.2 Decimals" sheetId="7" r:id="rId1"/>
    <sheet name="Fibonacci Fx Trader.4 Decimals" sheetId="1" r:id="rId2"/>
  </sheets>
  <calcPr calcId="125725"/>
</workbook>
</file>

<file path=xl/calcChain.xml><?xml version="1.0" encoding="utf-8"?>
<calcChain xmlns="http://schemas.openxmlformats.org/spreadsheetml/2006/main">
  <c r="U26" i="7"/>
  <c r="V26" s="1"/>
  <c r="J26"/>
  <c r="K26" s="1"/>
  <c r="H26"/>
  <c r="G26"/>
  <c r="F26"/>
  <c r="C26"/>
  <c r="U25"/>
  <c r="V25" s="1"/>
  <c r="J25"/>
  <c r="K25" s="1"/>
  <c r="H25"/>
  <c r="G25"/>
  <c r="F25"/>
  <c r="C25"/>
  <c r="V24"/>
  <c r="U24"/>
  <c r="J24"/>
  <c r="K24" s="1"/>
  <c r="H24"/>
  <c r="G24"/>
  <c r="F24"/>
  <c r="C24"/>
  <c r="U23"/>
  <c r="V23" s="1"/>
  <c r="J23"/>
  <c r="K23" s="1"/>
  <c r="H23"/>
  <c r="G23"/>
  <c r="F23"/>
  <c r="C23"/>
  <c r="U22"/>
  <c r="V22" s="1"/>
  <c r="J22"/>
  <c r="K22" s="1"/>
  <c r="H22"/>
  <c r="G22"/>
  <c r="F22"/>
  <c r="C22"/>
  <c r="U21"/>
  <c r="V21" s="1"/>
  <c r="J21"/>
  <c r="K21" s="1"/>
  <c r="H21"/>
  <c r="G21"/>
  <c r="F21"/>
  <c r="C21"/>
  <c r="U20"/>
  <c r="V20" s="1"/>
  <c r="J20"/>
  <c r="K20" s="1"/>
  <c r="H20"/>
  <c r="G20"/>
  <c r="F20"/>
  <c r="C20"/>
  <c r="U19"/>
  <c r="V19" s="1"/>
  <c r="J19"/>
  <c r="K19" s="1"/>
  <c r="H19"/>
  <c r="G19"/>
  <c r="F19"/>
  <c r="C19"/>
  <c r="U18"/>
  <c r="V18" s="1"/>
  <c r="J18"/>
  <c r="K18" s="1"/>
  <c r="H18"/>
  <c r="G18"/>
  <c r="F18"/>
  <c r="C18"/>
  <c r="U17"/>
  <c r="V17" s="1"/>
  <c r="J17"/>
  <c r="K17" s="1"/>
  <c r="H17"/>
  <c r="G17"/>
  <c r="F17"/>
  <c r="C17"/>
  <c r="V16"/>
  <c r="U16"/>
  <c r="J16"/>
  <c r="K16" s="1"/>
  <c r="H16"/>
  <c r="G16"/>
  <c r="F16"/>
  <c r="C16"/>
  <c r="U15"/>
  <c r="V15" s="1"/>
  <c r="J15"/>
  <c r="K15" s="1"/>
  <c r="H15"/>
  <c r="G15"/>
  <c r="F15"/>
  <c r="C15"/>
  <c r="U14"/>
  <c r="V14" s="1"/>
  <c r="J14"/>
  <c r="K14" s="1"/>
  <c r="H14"/>
  <c r="G14"/>
  <c r="F14"/>
  <c r="C14"/>
  <c r="U13"/>
  <c r="V13" s="1"/>
  <c r="J13"/>
  <c r="K13" s="1"/>
  <c r="H13"/>
  <c r="G13"/>
  <c r="F13"/>
  <c r="C13"/>
  <c r="U12"/>
  <c r="V12" s="1"/>
  <c r="J12"/>
  <c r="K12" s="1"/>
  <c r="H12"/>
  <c r="G12"/>
  <c r="F12"/>
  <c r="C12"/>
  <c r="U11"/>
  <c r="V11" s="1"/>
  <c r="J11"/>
  <c r="K11" s="1"/>
  <c r="H11"/>
  <c r="G11"/>
  <c r="F11"/>
  <c r="C11"/>
  <c r="U10"/>
  <c r="V10" s="1"/>
  <c r="J10"/>
  <c r="K10" s="1"/>
  <c r="U9"/>
  <c r="V9" s="1"/>
  <c r="J9"/>
  <c r="K9" s="1"/>
  <c r="U8"/>
  <c r="V8" s="1"/>
  <c r="J8"/>
  <c r="K8" s="1"/>
  <c r="C8"/>
  <c r="U7"/>
  <c r="V7" s="1"/>
  <c r="Q7"/>
  <c r="N7"/>
  <c r="M7"/>
  <c r="L7" s="1"/>
  <c r="J7"/>
  <c r="K7" s="1"/>
  <c r="H7"/>
  <c r="V13" i="1"/>
  <c r="V14"/>
  <c r="V17"/>
  <c r="V18"/>
  <c r="V21"/>
  <c r="V22"/>
  <c r="V25"/>
  <c r="V26"/>
  <c r="U26"/>
  <c r="U25"/>
  <c r="U24"/>
  <c r="V24" s="1"/>
  <c r="U23"/>
  <c r="V23" s="1"/>
  <c r="U22"/>
  <c r="U21"/>
  <c r="U20"/>
  <c r="V20" s="1"/>
  <c r="U19"/>
  <c r="V19" s="1"/>
  <c r="U18"/>
  <c r="U17"/>
  <c r="U16"/>
  <c r="V16" s="1"/>
  <c r="U15"/>
  <c r="V15" s="1"/>
  <c r="U14"/>
  <c r="U13"/>
  <c r="U12"/>
  <c r="V12" s="1"/>
  <c r="U11"/>
  <c r="V11" s="1"/>
  <c r="U10"/>
  <c r="V10" s="1"/>
  <c r="U9"/>
  <c r="V9" s="1"/>
  <c r="U8"/>
  <c r="V8" s="1"/>
  <c r="U7"/>
  <c r="V7" s="1"/>
  <c r="C26"/>
  <c r="C25"/>
  <c r="C24"/>
  <c r="C23"/>
  <c r="C22"/>
  <c r="C21"/>
  <c r="C20"/>
  <c r="C19"/>
  <c r="C18"/>
  <c r="C17"/>
  <c r="C16"/>
  <c r="C15"/>
  <c r="C14"/>
  <c r="C13"/>
  <c r="C12"/>
  <c r="C8"/>
  <c r="C9" s="1"/>
  <c r="C10" s="1"/>
  <c r="C11" s="1"/>
  <c r="G12"/>
  <c r="G13"/>
  <c r="G14"/>
  <c r="G15"/>
  <c r="G16"/>
  <c r="G17"/>
  <c r="G18"/>
  <c r="G19"/>
  <c r="G20"/>
  <c r="G21"/>
  <c r="G22"/>
  <c r="G23"/>
  <c r="G24"/>
  <c r="G25"/>
  <c r="G26"/>
  <c r="H12"/>
  <c r="H13"/>
  <c r="H14"/>
  <c r="H15"/>
  <c r="H16"/>
  <c r="H17"/>
  <c r="H18"/>
  <c r="H19"/>
  <c r="H20"/>
  <c r="H21"/>
  <c r="H22"/>
  <c r="H23"/>
  <c r="H24"/>
  <c r="H25"/>
  <c r="H26"/>
  <c r="H7"/>
  <c r="J8"/>
  <c r="K8" s="1"/>
  <c r="J9"/>
  <c r="K9" s="1"/>
  <c r="J10"/>
  <c r="K10" s="1"/>
  <c r="J11"/>
  <c r="K11" s="1"/>
  <c r="J12"/>
  <c r="K12" s="1"/>
  <c r="J13"/>
  <c r="K13" s="1"/>
  <c r="J14"/>
  <c r="K14" s="1"/>
  <c r="J15"/>
  <c r="K15" s="1"/>
  <c r="J16"/>
  <c r="K16" s="1"/>
  <c r="J17"/>
  <c r="K17" s="1"/>
  <c r="J18"/>
  <c r="K18" s="1"/>
  <c r="J19"/>
  <c r="K19" s="1"/>
  <c r="J20"/>
  <c r="K20" s="1"/>
  <c r="J21"/>
  <c r="K21" s="1"/>
  <c r="J22"/>
  <c r="K22" s="1"/>
  <c r="J23"/>
  <c r="K23" s="1"/>
  <c r="J24"/>
  <c r="K24" s="1"/>
  <c r="J25"/>
  <c r="K25" s="1"/>
  <c r="J26"/>
  <c r="K26" s="1"/>
  <c r="J7"/>
  <c r="K7" s="1"/>
  <c r="F26"/>
  <c r="F25"/>
  <c r="F24"/>
  <c r="F23"/>
  <c r="F22"/>
  <c r="F21"/>
  <c r="F20"/>
  <c r="F19"/>
  <c r="F18"/>
  <c r="F12"/>
  <c r="Q7"/>
  <c r="N8"/>
  <c r="M8"/>
  <c r="N7"/>
  <c r="M7"/>
  <c r="O8" i="7" l="1"/>
  <c r="P8" s="1"/>
  <c r="Q8" s="1"/>
  <c r="F7"/>
  <c r="N8"/>
  <c r="R7"/>
  <c r="G7" s="1"/>
  <c r="M8"/>
  <c r="L8" s="1"/>
  <c r="C9"/>
  <c r="C10" s="1"/>
  <c r="M21"/>
  <c r="N9" i="1"/>
  <c r="M9"/>
  <c r="N10"/>
  <c r="N12"/>
  <c r="N16"/>
  <c r="N20"/>
  <c r="N24"/>
  <c r="M11"/>
  <c r="M13"/>
  <c r="M15"/>
  <c r="M17"/>
  <c r="M19"/>
  <c r="M23"/>
  <c r="N11"/>
  <c r="L11" s="1"/>
  <c r="F11" s="1"/>
  <c r="N13"/>
  <c r="N15"/>
  <c r="N17"/>
  <c r="N19"/>
  <c r="L19" s="1"/>
  <c r="O20" s="1"/>
  <c r="P20" s="1"/>
  <c r="N21"/>
  <c r="N23"/>
  <c r="N25"/>
  <c r="M10"/>
  <c r="M12"/>
  <c r="M14"/>
  <c r="M16"/>
  <c r="M18"/>
  <c r="M20"/>
  <c r="M22"/>
  <c r="M24"/>
  <c r="M26"/>
  <c r="M21"/>
  <c r="L21" s="1"/>
  <c r="O22" s="1"/>
  <c r="P22" s="1"/>
  <c r="M25"/>
  <c r="L16"/>
  <c r="O17" s="1"/>
  <c r="P17" s="1"/>
  <c r="L8"/>
  <c r="O9" s="1"/>
  <c r="F14"/>
  <c r="F16"/>
  <c r="L7"/>
  <c r="L17" l="1"/>
  <c r="F17" s="1"/>
  <c r="L25"/>
  <c r="O26" s="1"/>
  <c r="P26" s="1"/>
  <c r="L24"/>
  <c r="O25" s="1"/>
  <c r="P25" s="1"/>
  <c r="L23"/>
  <c r="O24" s="1"/>
  <c r="P24" s="1"/>
  <c r="L15"/>
  <c r="F15" s="1"/>
  <c r="L12"/>
  <c r="O13" s="1"/>
  <c r="P13" s="1"/>
  <c r="L13"/>
  <c r="F13" s="1"/>
  <c r="L20"/>
  <c r="O21" s="1"/>
  <c r="P21" s="1"/>
  <c r="L10"/>
  <c r="O11" s="1"/>
  <c r="M22" i="7"/>
  <c r="M19"/>
  <c r="N10"/>
  <c r="M20"/>
  <c r="M13"/>
  <c r="N22"/>
  <c r="M15"/>
  <c r="M24"/>
  <c r="M12"/>
  <c r="M25"/>
  <c r="M17"/>
  <c r="M26"/>
  <c r="M16"/>
  <c r="M18"/>
  <c r="M14"/>
  <c r="M10"/>
  <c r="N12"/>
  <c r="N20"/>
  <c r="L20" s="1"/>
  <c r="O21" s="1"/>
  <c r="P21" s="1"/>
  <c r="N18"/>
  <c r="N16"/>
  <c r="L16" s="1"/>
  <c r="O17" s="1"/>
  <c r="P17" s="1"/>
  <c r="N14"/>
  <c r="M11"/>
  <c r="M9"/>
  <c r="N25"/>
  <c r="N23"/>
  <c r="N21"/>
  <c r="L21" s="1"/>
  <c r="O22" s="1"/>
  <c r="P22" s="1"/>
  <c r="N19"/>
  <c r="N17"/>
  <c r="N15"/>
  <c r="N13"/>
  <c r="L13" s="1"/>
  <c r="O14" s="1"/>
  <c r="P14" s="1"/>
  <c r="N11"/>
  <c r="N9"/>
  <c r="N24"/>
  <c r="L24" s="1"/>
  <c r="O25" s="1"/>
  <c r="P25" s="1"/>
  <c r="L22"/>
  <c r="O23" s="1"/>
  <c r="P23" s="1"/>
  <c r="L12"/>
  <c r="O13" s="1"/>
  <c r="P13" s="1"/>
  <c r="M23"/>
  <c r="L23" s="1"/>
  <c r="O24" s="1"/>
  <c r="P24" s="1"/>
  <c r="N26"/>
  <c r="L26" s="1"/>
  <c r="F9"/>
  <c r="O9"/>
  <c r="P9" s="1"/>
  <c r="Q9" s="1"/>
  <c r="F8"/>
  <c r="S8"/>
  <c r="T8" s="1"/>
  <c r="H8" s="1"/>
  <c r="R8"/>
  <c r="G8" s="1"/>
  <c r="F10" i="1"/>
  <c r="P11"/>
  <c r="N26"/>
  <c r="L26" s="1"/>
  <c r="N22"/>
  <c r="L22" s="1"/>
  <c r="O23" s="1"/>
  <c r="P23" s="1"/>
  <c r="N18"/>
  <c r="L18" s="1"/>
  <c r="O19" s="1"/>
  <c r="P19" s="1"/>
  <c r="N14"/>
  <c r="L14" s="1"/>
  <c r="O15" s="1"/>
  <c r="P15" s="1"/>
  <c r="L9"/>
  <c r="R7"/>
  <c r="G7" s="1"/>
  <c r="O8"/>
  <c r="P8" s="1"/>
  <c r="Q8" s="1"/>
  <c r="F8"/>
  <c r="P9"/>
  <c r="O14"/>
  <c r="P14" s="1"/>
  <c r="O18"/>
  <c r="P18" s="1"/>
  <c r="O12"/>
  <c r="P12" s="1"/>
  <c r="F7"/>
  <c r="O16" l="1"/>
  <c r="P16" s="1"/>
  <c r="L19" i="7"/>
  <c r="O20" s="1"/>
  <c r="P20" s="1"/>
  <c r="L10"/>
  <c r="L25"/>
  <c r="O26" s="1"/>
  <c r="P26" s="1"/>
  <c r="L15"/>
  <c r="O16" s="1"/>
  <c r="P16" s="1"/>
  <c r="L14"/>
  <c r="O15" s="1"/>
  <c r="P15" s="1"/>
  <c r="L17"/>
  <c r="O18" s="1"/>
  <c r="P18" s="1"/>
  <c r="L18"/>
  <c r="O19" s="1"/>
  <c r="P19" s="1"/>
  <c r="L9"/>
  <c r="O10" s="1"/>
  <c r="P10" s="1"/>
  <c r="Q10" s="1"/>
  <c r="L11"/>
  <c r="O12" s="1"/>
  <c r="P12" s="1"/>
  <c r="S9"/>
  <c r="O11"/>
  <c r="P11" s="1"/>
  <c r="F10"/>
  <c r="F9" i="1"/>
  <c r="O10"/>
  <c r="P10" s="1"/>
  <c r="R8"/>
  <c r="G8" s="1"/>
  <c r="S8"/>
  <c r="Q9"/>
  <c r="S9" s="1"/>
  <c r="T9" s="1"/>
  <c r="H9" s="1"/>
  <c r="P27" l="1"/>
  <c r="T9" i="7"/>
  <c r="H9" s="1"/>
  <c r="R9"/>
  <c r="G9" s="1"/>
  <c r="P27"/>
  <c r="R10"/>
  <c r="G10" s="1"/>
  <c r="S10"/>
  <c r="T10" s="1"/>
  <c r="H10" s="1"/>
  <c r="Q11"/>
  <c r="Q10" i="1"/>
  <c r="S10" s="1"/>
  <c r="T10" s="1"/>
  <c r="H10" s="1"/>
  <c r="R9"/>
  <c r="G9" s="1"/>
  <c r="S11" i="7" l="1"/>
  <c r="T11" s="1"/>
  <c r="Q12"/>
  <c r="R11"/>
  <c r="T8" i="1"/>
  <c r="H8" s="1"/>
  <c r="R10"/>
  <c r="G10" s="1"/>
  <c r="Q11"/>
  <c r="Q12" s="1"/>
  <c r="Q13" i="7" l="1"/>
  <c r="S12"/>
  <c r="T12" s="1"/>
  <c r="R12"/>
  <c r="Q13" i="1"/>
  <c r="S12"/>
  <c r="T12" s="1"/>
  <c r="R12"/>
  <c r="R11"/>
  <c r="G11" s="1"/>
  <c r="S11"/>
  <c r="T11" s="1"/>
  <c r="H11" s="1"/>
  <c r="S13" i="7" l="1"/>
  <c r="T13" s="1"/>
  <c r="Q14"/>
  <c r="R13"/>
  <c r="R13" i="1"/>
  <c r="Q14"/>
  <c r="S13"/>
  <c r="T13" s="1"/>
  <c r="Q15" i="7" l="1"/>
  <c r="R14"/>
  <c r="S14"/>
  <c r="T14" s="1"/>
  <c r="R14" i="1"/>
  <c r="Q15"/>
  <c r="S14"/>
  <c r="T14" s="1"/>
  <c r="S15" i="7" l="1"/>
  <c r="T15" s="1"/>
  <c r="Q16"/>
  <c r="R15"/>
  <c r="Q16" i="1"/>
  <c r="S15"/>
  <c r="T15" s="1"/>
  <c r="R15"/>
  <c r="Q17" i="7" l="1"/>
  <c r="R16"/>
  <c r="S16"/>
  <c r="T16" s="1"/>
  <c r="S16" i="1"/>
  <c r="T16" s="1"/>
  <c r="R16"/>
  <c r="Q17"/>
  <c r="S17" i="7" l="1"/>
  <c r="T17" s="1"/>
  <c r="Q18"/>
  <c r="R17"/>
  <c r="R17" i="1"/>
  <c r="Q18"/>
  <c r="S17"/>
  <c r="T17" s="1"/>
  <c r="Q19" i="7" l="1"/>
  <c r="R18"/>
  <c r="S18"/>
  <c r="T18" s="1"/>
  <c r="S18" i="1"/>
  <c r="T18" s="1"/>
  <c r="R18"/>
  <c r="Q19"/>
  <c r="S19" i="7" l="1"/>
  <c r="T19" s="1"/>
  <c r="Q20"/>
  <c r="R19"/>
  <c r="R19" i="1"/>
  <c r="Q20"/>
  <c r="S19"/>
  <c r="T19" s="1"/>
  <c r="Q21" i="7" l="1"/>
  <c r="R20"/>
  <c r="S20"/>
  <c r="T20" s="1"/>
  <c r="S20" i="1"/>
  <c r="T20" s="1"/>
  <c r="R20"/>
  <c r="Q21"/>
  <c r="S21" i="7" l="1"/>
  <c r="T21" s="1"/>
  <c r="Q22"/>
  <c r="R21"/>
  <c r="R21" i="1"/>
  <c r="Q22"/>
  <c r="S21"/>
  <c r="T21" s="1"/>
  <c r="R22" i="7" l="1"/>
  <c r="S22"/>
  <c r="T22" s="1"/>
  <c r="Q23"/>
  <c r="S22" i="1"/>
  <c r="T22" s="1"/>
  <c r="R22"/>
  <c r="Q23"/>
  <c r="Q24" i="7" l="1"/>
  <c r="R23"/>
  <c r="S23"/>
  <c r="T23" s="1"/>
  <c r="R23" i="1"/>
  <c r="Q24"/>
  <c r="S23"/>
  <c r="T23" s="1"/>
  <c r="Q25" i="7" l="1"/>
  <c r="S24"/>
  <c r="T24" s="1"/>
  <c r="R24"/>
  <c r="R24" i="1"/>
  <c r="Q25"/>
  <c r="S24"/>
  <c r="T24" s="1"/>
  <c r="S25" i="7" l="1"/>
  <c r="T25" s="1"/>
  <c r="Q26"/>
  <c r="R25"/>
  <c r="R25" i="1"/>
  <c r="Q26"/>
  <c r="S25"/>
  <c r="T25" s="1"/>
  <c r="R26" i="7" l="1"/>
  <c r="S26"/>
  <c r="T26" s="1"/>
  <c r="S26" i="1"/>
  <c r="T26" s="1"/>
  <c r="R26"/>
</calcChain>
</file>

<file path=xl/sharedStrings.xml><?xml version="1.0" encoding="utf-8"?>
<sst xmlns="http://schemas.openxmlformats.org/spreadsheetml/2006/main" count="46" uniqueCount="22">
  <si>
    <t>Currency</t>
  </si>
  <si>
    <t>EUR/USD</t>
  </si>
  <si>
    <t>BUY</t>
  </si>
  <si>
    <t>Position Size</t>
  </si>
  <si>
    <t>Entry Price</t>
  </si>
  <si>
    <t>Profit Target</t>
  </si>
  <si>
    <t>SELL</t>
  </si>
  <si>
    <t>Breakeven</t>
  </si>
  <si>
    <t>Trade No</t>
  </si>
  <si>
    <t>Trade Type</t>
  </si>
  <si>
    <t>Profit</t>
  </si>
  <si>
    <t>Pips Profit</t>
  </si>
  <si>
    <t>Net Open Positions</t>
  </si>
  <si>
    <t>Pips Left</t>
  </si>
  <si>
    <t>Pips per lot</t>
  </si>
  <si>
    <t>BUYS</t>
  </si>
  <si>
    <t>SELLS</t>
  </si>
  <si>
    <t>Net Positions</t>
  </si>
  <si>
    <t>No. of Decimals</t>
  </si>
  <si>
    <t xml:space="preserve">Cumulative </t>
  </si>
  <si>
    <t>Cumulative/lot</t>
  </si>
  <si>
    <t>Target Price</t>
  </si>
</sst>
</file>

<file path=xl/styles.xml><?xml version="1.0" encoding="utf-8"?>
<styleSheet xmlns="http://schemas.openxmlformats.org/spreadsheetml/2006/main">
  <numFmts count="1">
    <numFmt numFmtId="164" formatCode="0.0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center"/>
    </xf>
    <xf numFmtId="2" fontId="0" fillId="0" borderId="0" xfId="0" applyNumberFormat="1"/>
    <xf numFmtId="0" fontId="0" fillId="0" borderId="0" xfId="0" applyBorder="1"/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/>
    </xf>
    <xf numFmtId="0" fontId="1" fillId="2" borderId="5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right"/>
    </xf>
    <xf numFmtId="0" fontId="0" fillId="3" borderId="3" xfId="0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0" fontId="0" fillId="3" borderId="15" xfId="0" applyFill="1" applyBorder="1" applyAlignment="1">
      <alignment horizontal="right"/>
    </xf>
    <xf numFmtId="164" fontId="0" fillId="3" borderId="4" xfId="0" applyNumberFormat="1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2" fontId="1" fillId="0" borderId="3" xfId="0" applyNumberFormat="1" applyFont="1" applyBorder="1" applyAlignment="1">
      <alignment horizontal="right" indent="3"/>
    </xf>
    <xf numFmtId="2" fontId="1" fillId="0" borderId="1" xfId="0" applyNumberFormat="1" applyFont="1" applyBorder="1" applyAlignment="1">
      <alignment horizontal="right" indent="3"/>
    </xf>
    <xf numFmtId="2" fontId="1" fillId="0" borderId="12" xfId="0" applyNumberFormat="1" applyFont="1" applyBorder="1" applyAlignment="1">
      <alignment horizontal="right" indent="3"/>
    </xf>
    <xf numFmtId="2" fontId="1" fillId="0" borderId="2" xfId="0" applyNumberFormat="1" applyFont="1" applyBorder="1" applyAlignment="1">
      <alignment horizontal="right" indent="3"/>
    </xf>
    <xf numFmtId="164" fontId="1" fillId="0" borderId="3" xfId="0" applyNumberFormat="1" applyFont="1" applyBorder="1" applyAlignment="1">
      <alignment horizontal="right" indent="3"/>
    </xf>
    <xf numFmtId="164" fontId="1" fillId="0" borderId="1" xfId="0" applyNumberFormat="1" applyFont="1" applyBorder="1" applyAlignment="1">
      <alignment horizontal="right" indent="3"/>
    </xf>
    <xf numFmtId="164" fontId="1" fillId="0" borderId="12" xfId="0" applyNumberFormat="1" applyFont="1" applyBorder="1" applyAlignment="1">
      <alignment horizontal="right" indent="3"/>
    </xf>
    <xf numFmtId="164" fontId="1" fillId="0" borderId="2" xfId="0" applyNumberFormat="1" applyFont="1" applyBorder="1" applyAlignment="1">
      <alignment horizontal="right" indent="3"/>
    </xf>
    <xf numFmtId="0" fontId="0" fillId="0" borderId="17" xfId="0" applyFill="1" applyBorder="1" applyAlignment="1">
      <alignment horizontal="right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30"/>
  <sheetViews>
    <sheetView showGridLines="0" zoomScale="90" zoomScaleNormal="90" workbookViewId="0">
      <selection activeCell="E9" sqref="E9"/>
    </sheetView>
  </sheetViews>
  <sheetFormatPr defaultRowHeight="15"/>
  <cols>
    <col min="2" max="2" width="15" bestFit="1" customWidth="1"/>
    <col min="3" max="3" width="11.7109375" bestFit="1" customWidth="1"/>
    <col min="4" max="4" width="12.7109375" customWidth="1"/>
    <col min="5" max="5" width="13.7109375" customWidth="1"/>
    <col min="6" max="6" width="18.42578125" bestFit="1" customWidth="1"/>
    <col min="7" max="7" width="15.85546875" customWidth="1"/>
    <col min="8" max="8" width="15.42578125" customWidth="1"/>
    <col min="9" max="9" width="12.140625" customWidth="1"/>
    <col min="10" max="11" width="9.140625" hidden="1" customWidth="1"/>
    <col min="12" max="12" width="14.42578125" hidden="1" customWidth="1"/>
    <col min="13" max="13" width="8.28515625" hidden="1" customWidth="1"/>
    <col min="14" max="14" width="9.140625" hidden="1" customWidth="1"/>
    <col min="15" max="15" width="8.5703125" hidden="1" customWidth="1"/>
    <col min="16" max="16" width="11" hidden="1" customWidth="1"/>
    <col min="17" max="17" width="9.42578125" hidden="1" customWidth="1"/>
    <col min="18" max="18" width="12.28515625" hidden="1" customWidth="1"/>
    <col min="19" max="19" width="12.7109375" hidden="1" customWidth="1"/>
    <col min="20" max="20" width="15.85546875" hidden="1" customWidth="1"/>
    <col min="21" max="22" width="0" hidden="1" customWidth="1"/>
  </cols>
  <sheetData>
    <row r="1" spans="2:22" ht="15.75" thickBot="1"/>
    <row r="2" spans="2:22">
      <c r="B2" s="17" t="s">
        <v>0</v>
      </c>
      <c r="C2" s="18" t="s">
        <v>1</v>
      </c>
    </row>
    <row r="3" spans="2:22">
      <c r="B3" s="10" t="s">
        <v>5</v>
      </c>
      <c r="C3" s="23">
        <v>380</v>
      </c>
    </row>
    <row r="4" spans="2:22" ht="15.75" thickBot="1">
      <c r="B4" s="11" t="s">
        <v>18</v>
      </c>
      <c r="C4" s="34">
        <v>2</v>
      </c>
    </row>
    <row r="5" spans="2:22" ht="15.75" thickBot="1"/>
    <row r="6" spans="2:22">
      <c r="B6" s="12" t="s">
        <v>8</v>
      </c>
      <c r="C6" s="14" t="s">
        <v>9</v>
      </c>
      <c r="D6" s="14" t="s">
        <v>3</v>
      </c>
      <c r="E6" s="13" t="s">
        <v>4</v>
      </c>
      <c r="F6" s="14" t="s">
        <v>12</v>
      </c>
      <c r="G6" s="14" t="s">
        <v>21</v>
      </c>
      <c r="H6" s="15" t="s">
        <v>7</v>
      </c>
      <c r="L6" t="s">
        <v>17</v>
      </c>
      <c r="M6" t="s">
        <v>15</v>
      </c>
      <c r="N6" t="s">
        <v>16</v>
      </c>
      <c r="O6" t="s">
        <v>10</v>
      </c>
      <c r="P6" t="s">
        <v>11</v>
      </c>
      <c r="Q6" t="s">
        <v>13</v>
      </c>
      <c r="R6" t="s">
        <v>14</v>
      </c>
      <c r="S6" t="s">
        <v>19</v>
      </c>
      <c r="T6" t="s">
        <v>20</v>
      </c>
    </row>
    <row r="7" spans="2:22">
      <c r="B7" s="7">
        <v>1</v>
      </c>
      <c r="C7" s="19" t="s">
        <v>6</v>
      </c>
      <c r="D7" s="19">
        <v>1</v>
      </c>
      <c r="E7" s="20">
        <v>97.55</v>
      </c>
      <c r="F7" s="6" t="str">
        <f t="shared" ref="F7:F26" si="0">IF(E7="","",IF(L7=0,"",IF(L7&gt;0,L7,-L7))&amp;" "&amp;IF(L7=0,"No Open Positions",IF(L7&lt;0,"SHORT","LONG")))</f>
        <v>1 SHORT</v>
      </c>
      <c r="G7" s="26">
        <f t="shared" ref="G7:G26" si="1">IF(E7="","",ROUND(E7+R7/K7,$C$4))</f>
        <v>93.75</v>
      </c>
      <c r="H7" s="27">
        <f>IF(E7="","",ROUND(E7,$C$4))</f>
        <v>97.55</v>
      </c>
      <c r="I7" s="16"/>
      <c r="J7" s="1">
        <f>$C$4</f>
        <v>2</v>
      </c>
      <c r="K7" s="1">
        <f>(10^J7)</f>
        <v>100</v>
      </c>
      <c r="L7" s="1">
        <f>M7-N7</f>
        <v>-1</v>
      </c>
      <c r="M7" s="1">
        <f>SUMIF($C$7:C7,"BUY",$D$7:D7)</f>
        <v>0</v>
      </c>
      <c r="N7">
        <f>SUMIF($C$7:C7,"SELL",$D$7:D7)</f>
        <v>1</v>
      </c>
      <c r="Q7">
        <f>C3</f>
        <v>380</v>
      </c>
      <c r="R7">
        <f>Q7/L7</f>
        <v>-380</v>
      </c>
      <c r="U7" t="str">
        <f>IF(D6&lt;&gt;"",IF(D8="","YES","NO"))</f>
        <v>NO</v>
      </c>
      <c r="V7" t="str">
        <f>TEXT(U7,0)</f>
        <v>NO</v>
      </c>
    </row>
    <row r="8" spans="2:22">
      <c r="B8" s="7">
        <v>2</v>
      </c>
      <c r="C8" s="6" t="str">
        <f>IF(D8="","",IF(C7="BUY","SELL","BUY"))</f>
        <v>BUY</v>
      </c>
      <c r="D8" s="19">
        <v>2</v>
      </c>
      <c r="E8" s="20"/>
      <c r="F8" s="6" t="str">
        <f t="shared" si="0"/>
        <v/>
      </c>
      <c r="G8" s="26" t="str">
        <f t="shared" si="1"/>
        <v/>
      </c>
      <c r="H8" s="27" t="str">
        <f t="shared" ref="H8:H26" si="2">IF(E8="","",ROUND(E8-T8/K8,$C$4))</f>
        <v/>
      </c>
      <c r="I8" s="16"/>
      <c r="J8" s="1">
        <f t="shared" ref="J8:J26" si="3">$C$4</f>
        <v>2</v>
      </c>
      <c r="K8" s="1">
        <f t="shared" ref="K8:K26" si="4">(10^J8)</f>
        <v>100</v>
      </c>
      <c r="L8" s="1">
        <f t="shared" ref="L8:L26" si="5">M8-N8</f>
        <v>1</v>
      </c>
      <c r="M8" s="1">
        <f>SUMIF($C$7:C8,"BUY",$D$7:D8)</f>
        <v>2</v>
      </c>
      <c r="N8">
        <f>SUMIF($C$7:C8,"SELL",$D$7:D8)</f>
        <v>1</v>
      </c>
      <c r="O8">
        <f t="shared" ref="O8:O26" si="6">L7*E8-L7*E7</f>
        <v>97.55</v>
      </c>
      <c r="P8">
        <f t="shared" ref="P8:P26" si="7">O8*K8</f>
        <v>9755</v>
      </c>
      <c r="Q8">
        <f>Q7-P8</f>
        <v>-9375</v>
      </c>
      <c r="R8">
        <f>Q8/L8</f>
        <v>-9375</v>
      </c>
      <c r="S8">
        <f>$C$3-Q8</f>
        <v>9755</v>
      </c>
      <c r="T8" s="4">
        <f>S8/L8</f>
        <v>9755</v>
      </c>
      <c r="U8" t="str">
        <f t="shared" ref="U8:U26" si="8">IF(D7&lt;&gt;"",IF(D9="","YES","NO"))</f>
        <v>NO</v>
      </c>
      <c r="V8" t="str">
        <f t="shared" ref="V8:V26" si="9">TEXT(U8,0)</f>
        <v>NO</v>
      </c>
    </row>
    <row r="9" spans="2:22">
      <c r="B9" s="7">
        <v>3</v>
      </c>
      <c r="C9" s="6" t="str">
        <f t="shared" ref="C9:C26" si="10">IF(D9="","",IF(C8="BUY","SELL","BUY"))</f>
        <v>SELL</v>
      </c>
      <c r="D9" s="19">
        <v>3</v>
      </c>
      <c r="E9" s="20"/>
      <c r="F9" s="6" t="str">
        <f t="shared" si="0"/>
        <v/>
      </c>
      <c r="G9" s="26" t="str">
        <f t="shared" si="1"/>
        <v/>
      </c>
      <c r="H9" s="27" t="str">
        <f t="shared" si="2"/>
        <v/>
      </c>
      <c r="I9" s="16"/>
      <c r="J9" s="1">
        <f t="shared" si="3"/>
        <v>2</v>
      </c>
      <c r="K9" s="1">
        <f t="shared" si="4"/>
        <v>100</v>
      </c>
      <c r="L9" s="1">
        <f t="shared" si="5"/>
        <v>-2</v>
      </c>
      <c r="M9" s="1">
        <f>SUMIF($C$7:C9,"BUY",$D$7:D9)</f>
        <v>2</v>
      </c>
      <c r="N9">
        <f>SUMIF($C$7:C9,"SELL",$D$7:D9)</f>
        <v>4</v>
      </c>
      <c r="O9">
        <f t="shared" si="6"/>
        <v>0</v>
      </c>
      <c r="P9">
        <f t="shared" si="7"/>
        <v>0</v>
      </c>
      <c r="Q9">
        <f>Q8-P9</f>
        <v>-9375</v>
      </c>
      <c r="R9">
        <f>Q9/L9</f>
        <v>4687.5</v>
      </c>
      <c r="S9">
        <f t="shared" ref="S9:S26" si="11">$C$3-Q9</f>
        <v>9755</v>
      </c>
      <c r="T9" s="4">
        <f t="shared" ref="T9:T26" si="12">S9/L9</f>
        <v>-4877.5</v>
      </c>
      <c r="U9" t="str">
        <f t="shared" si="8"/>
        <v>YES</v>
      </c>
      <c r="V9" t="str">
        <f t="shared" si="9"/>
        <v>YES</v>
      </c>
    </row>
    <row r="10" spans="2:22">
      <c r="B10" s="7">
        <v>4</v>
      </c>
      <c r="C10" s="6" t="str">
        <f t="shared" si="10"/>
        <v/>
      </c>
      <c r="D10" s="19"/>
      <c r="E10" s="20"/>
      <c r="F10" s="6" t="str">
        <f t="shared" si="0"/>
        <v/>
      </c>
      <c r="G10" s="26" t="str">
        <f t="shared" si="1"/>
        <v/>
      </c>
      <c r="H10" s="27" t="str">
        <f t="shared" si="2"/>
        <v/>
      </c>
      <c r="I10" s="16"/>
      <c r="J10" s="1">
        <f t="shared" si="3"/>
        <v>2</v>
      </c>
      <c r="K10" s="1">
        <f t="shared" si="4"/>
        <v>100</v>
      </c>
      <c r="L10" s="1">
        <f t="shared" si="5"/>
        <v>-2</v>
      </c>
      <c r="M10" s="1">
        <f>SUMIF($C$7:C10,"BUY",$D$7:D10)</f>
        <v>2</v>
      </c>
      <c r="N10">
        <f>SUMIF($C$7:C10,"SELL",$D$7:D10)</f>
        <v>4</v>
      </c>
      <c r="O10">
        <f t="shared" si="6"/>
        <v>0</v>
      </c>
      <c r="P10">
        <f t="shared" si="7"/>
        <v>0</v>
      </c>
      <c r="Q10">
        <f>Q9-P10</f>
        <v>-9375</v>
      </c>
      <c r="R10">
        <f>Q10/L10</f>
        <v>4687.5</v>
      </c>
      <c r="S10">
        <f t="shared" si="11"/>
        <v>9755</v>
      </c>
      <c r="T10" s="4">
        <f t="shared" si="12"/>
        <v>-4877.5</v>
      </c>
      <c r="U10" t="str">
        <f t="shared" si="8"/>
        <v>YES</v>
      </c>
      <c r="V10" t="str">
        <f t="shared" si="9"/>
        <v>YES</v>
      </c>
    </row>
    <row r="11" spans="2:22">
      <c r="B11" s="7">
        <v>5</v>
      </c>
      <c r="C11" s="6" t="str">
        <f t="shared" si="10"/>
        <v/>
      </c>
      <c r="D11" s="19"/>
      <c r="E11" s="20"/>
      <c r="F11" s="6" t="str">
        <f t="shared" si="0"/>
        <v/>
      </c>
      <c r="G11" s="26" t="str">
        <f t="shared" si="1"/>
        <v/>
      </c>
      <c r="H11" s="27" t="str">
        <f t="shared" si="2"/>
        <v/>
      </c>
      <c r="I11" s="16"/>
      <c r="J11" s="1">
        <f t="shared" si="3"/>
        <v>2</v>
      </c>
      <c r="K11" s="1">
        <f t="shared" si="4"/>
        <v>100</v>
      </c>
      <c r="L11" s="1">
        <f t="shared" si="5"/>
        <v>-2</v>
      </c>
      <c r="M11" s="1">
        <f>SUMIF($C$7:C11,"BUY",$D$7:D11)</f>
        <v>2</v>
      </c>
      <c r="N11">
        <f>SUMIF($C$7:C11,"SELL",$D$7:D11)</f>
        <v>4</v>
      </c>
      <c r="O11">
        <f t="shared" si="6"/>
        <v>0</v>
      </c>
      <c r="P11">
        <f t="shared" si="7"/>
        <v>0</v>
      </c>
      <c r="Q11">
        <f>Q10-P11</f>
        <v>-9375</v>
      </c>
      <c r="R11">
        <f>Q11/L11</f>
        <v>4687.5</v>
      </c>
      <c r="S11">
        <f t="shared" si="11"/>
        <v>9755</v>
      </c>
      <c r="T11" s="4">
        <f t="shared" si="12"/>
        <v>-4877.5</v>
      </c>
      <c r="U11" t="b">
        <f t="shared" si="8"/>
        <v>0</v>
      </c>
      <c r="V11" t="str">
        <f t="shared" si="9"/>
        <v>FALSE</v>
      </c>
    </row>
    <row r="12" spans="2:22">
      <c r="B12" s="7">
        <v>6</v>
      </c>
      <c r="C12" s="6" t="str">
        <f t="shared" si="10"/>
        <v/>
      </c>
      <c r="D12" s="19"/>
      <c r="E12" s="20"/>
      <c r="F12" s="6" t="str">
        <f t="shared" si="0"/>
        <v/>
      </c>
      <c r="G12" s="26" t="str">
        <f t="shared" si="1"/>
        <v/>
      </c>
      <c r="H12" s="27" t="str">
        <f t="shared" si="2"/>
        <v/>
      </c>
      <c r="I12" s="16"/>
      <c r="J12" s="1">
        <f t="shared" si="3"/>
        <v>2</v>
      </c>
      <c r="K12" s="1">
        <f t="shared" si="4"/>
        <v>100</v>
      </c>
      <c r="L12" s="1">
        <f t="shared" si="5"/>
        <v>-2</v>
      </c>
      <c r="M12" s="1">
        <f>SUMIF($C$7:C12,"BUY",$D$7:D12)</f>
        <v>2</v>
      </c>
      <c r="N12">
        <f>SUMIF($C$7:C12,"SELL",$D$7:D12)</f>
        <v>4</v>
      </c>
      <c r="O12">
        <f t="shared" si="6"/>
        <v>0</v>
      </c>
      <c r="P12">
        <f t="shared" si="7"/>
        <v>0</v>
      </c>
      <c r="Q12">
        <f t="shared" ref="Q12:Q26" si="13">Q11-P12</f>
        <v>-9375</v>
      </c>
      <c r="R12">
        <f t="shared" ref="R12:R26" si="14">Q12/L12</f>
        <v>4687.5</v>
      </c>
      <c r="S12">
        <f t="shared" si="11"/>
        <v>9755</v>
      </c>
      <c r="T12" s="4">
        <f t="shared" si="12"/>
        <v>-4877.5</v>
      </c>
      <c r="U12" t="b">
        <f t="shared" si="8"/>
        <v>0</v>
      </c>
      <c r="V12" t="str">
        <f t="shared" si="9"/>
        <v>FALSE</v>
      </c>
    </row>
    <row r="13" spans="2:22">
      <c r="B13" s="7">
        <v>7</v>
      </c>
      <c r="C13" s="6" t="str">
        <f t="shared" si="10"/>
        <v/>
      </c>
      <c r="D13" s="19"/>
      <c r="E13" s="20"/>
      <c r="F13" s="6" t="str">
        <f t="shared" si="0"/>
        <v/>
      </c>
      <c r="G13" s="26" t="str">
        <f t="shared" si="1"/>
        <v/>
      </c>
      <c r="H13" s="27" t="str">
        <f t="shared" si="2"/>
        <v/>
      </c>
      <c r="I13" s="16"/>
      <c r="J13" s="1">
        <f t="shared" si="3"/>
        <v>2</v>
      </c>
      <c r="K13" s="1">
        <f t="shared" si="4"/>
        <v>100</v>
      </c>
      <c r="L13" s="1">
        <f t="shared" si="5"/>
        <v>-2</v>
      </c>
      <c r="M13" s="1">
        <f>SUMIF($C$7:C13,"BUY",$D$7:D13)</f>
        <v>2</v>
      </c>
      <c r="N13">
        <f>SUMIF($C$7:C13,"SELL",$D$7:D13)</f>
        <v>4</v>
      </c>
      <c r="O13">
        <f t="shared" si="6"/>
        <v>0</v>
      </c>
      <c r="P13">
        <f t="shared" si="7"/>
        <v>0</v>
      </c>
      <c r="Q13">
        <f t="shared" si="13"/>
        <v>-9375</v>
      </c>
      <c r="R13">
        <f t="shared" si="14"/>
        <v>4687.5</v>
      </c>
      <c r="S13">
        <f t="shared" si="11"/>
        <v>9755</v>
      </c>
      <c r="T13" s="4">
        <f t="shared" si="12"/>
        <v>-4877.5</v>
      </c>
      <c r="U13" t="b">
        <f t="shared" si="8"/>
        <v>0</v>
      </c>
      <c r="V13" t="str">
        <f t="shared" si="9"/>
        <v>FALSE</v>
      </c>
    </row>
    <row r="14" spans="2:22">
      <c r="B14" s="7">
        <v>8</v>
      </c>
      <c r="C14" s="6" t="str">
        <f t="shared" si="10"/>
        <v/>
      </c>
      <c r="D14" s="19"/>
      <c r="E14" s="20"/>
      <c r="F14" s="6" t="str">
        <f t="shared" si="0"/>
        <v/>
      </c>
      <c r="G14" s="26" t="str">
        <f t="shared" si="1"/>
        <v/>
      </c>
      <c r="H14" s="27" t="str">
        <f t="shared" si="2"/>
        <v/>
      </c>
      <c r="I14" s="16"/>
      <c r="J14" s="1">
        <f t="shared" si="3"/>
        <v>2</v>
      </c>
      <c r="K14" s="1">
        <f t="shared" si="4"/>
        <v>100</v>
      </c>
      <c r="L14" s="1">
        <f t="shared" si="5"/>
        <v>-2</v>
      </c>
      <c r="M14" s="1">
        <f>SUMIF($C$7:C14,"BUY",$D$7:D14)</f>
        <v>2</v>
      </c>
      <c r="N14">
        <f>SUMIF($C$7:C14,"SELL",$D$7:D14)</f>
        <v>4</v>
      </c>
      <c r="O14">
        <f t="shared" si="6"/>
        <v>0</v>
      </c>
      <c r="P14">
        <f t="shared" si="7"/>
        <v>0</v>
      </c>
      <c r="Q14">
        <f t="shared" si="13"/>
        <v>-9375</v>
      </c>
      <c r="R14">
        <f t="shared" si="14"/>
        <v>4687.5</v>
      </c>
      <c r="S14">
        <f t="shared" si="11"/>
        <v>9755</v>
      </c>
      <c r="T14" s="4">
        <f t="shared" si="12"/>
        <v>-4877.5</v>
      </c>
      <c r="U14" t="b">
        <f t="shared" si="8"/>
        <v>0</v>
      </c>
      <c r="V14" t="str">
        <f t="shared" si="9"/>
        <v>FALSE</v>
      </c>
    </row>
    <row r="15" spans="2:22">
      <c r="B15" s="7">
        <v>9</v>
      </c>
      <c r="C15" s="6" t="str">
        <f t="shared" si="10"/>
        <v/>
      </c>
      <c r="D15" s="19"/>
      <c r="E15" s="20"/>
      <c r="F15" s="6" t="str">
        <f t="shared" si="0"/>
        <v/>
      </c>
      <c r="G15" s="26" t="str">
        <f t="shared" si="1"/>
        <v/>
      </c>
      <c r="H15" s="27" t="str">
        <f t="shared" si="2"/>
        <v/>
      </c>
      <c r="I15" s="16"/>
      <c r="J15" s="1">
        <f t="shared" si="3"/>
        <v>2</v>
      </c>
      <c r="K15" s="1">
        <f t="shared" si="4"/>
        <v>100</v>
      </c>
      <c r="L15" s="1">
        <f t="shared" si="5"/>
        <v>-2</v>
      </c>
      <c r="M15" s="1">
        <f>SUMIF($C$7:C15,"BUY",$D$7:D15)</f>
        <v>2</v>
      </c>
      <c r="N15">
        <f>SUMIF($C$7:C15,"SELL",$D$7:D15)</f>
        <v>4</v>
      </c>
      <c r="O15">
        <f t="shared" si="6"/>
        <v>0</v>
      </c>
      <c r="P15">
        <f t="shared" si="7"/>
        <v>0</v>
      </c>
      <c r="Q15">
        <f t="shared" si="13"/>
        <v>-9375</v>
      </c>
      <c r="R15">
        <f t="shared" si="14"/>
        <v>4687.5</v>
      </c>
      <c r="S15">
        <f t="shared" si="11"/>
        <v>9755</v>
      </c>
      <c r="T15" s="4">
        <f t="shared" si="12"/>
        <v>-4877.5</v>
      </c>
      <c r="U15" t="b">
        <f t="shared" si="8"/>
        <v>0</v>
      </c>
      <c r="V15" t="str">
        <f t="shared" si="9"/>
        <v>FALSE</v>
      </c>
    </row>
    <row r="16" spans="2:22">
      <c r="B16" s="7">
        <v>10</v>
      </c>
      <c r="C16" s="6" t="str">
        <f t="shared" si="10"/>
        <v/>
      </c>
      <c r="D16" s="19"/>
      <c r="E16" s="20"/>
      <c r="F16" s="6" t="str">
        <f t="shared" si="0"/>
        <v/>
      </c>
      <c r="G16" s="26" t="str">
        <f t="shared" si="1"/>
        <v/>
      </c>
      <c r="H16" s="27" t="str">
        <f t="shared" si="2"/>
        <v/>
      </c>
      <c r="I16" s="16"/>
      <c r="J16" s="1">
        <f t="shared" si="3"/>
        <v>2</v>
      </c>
      <c r="K16" s="1">
        <f t="shared" si="4"/>
        <v>100</v>
      </c>
      <c r="L16" s="1">
        <f t="shared" si="5"/>
        <v>-2</v>
      </c>
      <c r="M16" s="1">
        <f>SUMIF($C$7:C16,"BUY",$D$7:D16)</f>
        <v>2</v>
      </c>
      <c r="N16">
        <f>SUMIF($C$7:C16,"SELL",$D$7:D16)</f>
        <v>4</v>
      </c>
      <c r="O16">
        <f t="shared" si="6"/>
        <v>0</v>
      </c>
      <c r="P16">
        <f t="shared" si="7"/>
        <v>0</v>
      </c>
      <c r="Q16">
        <f t="shared" si="13"/>
        <v>-9375</v>
      </c>
      <c r="R16">
        <f t="shared" si="14"/>
        <v>4687.5</v>
      </c>
      <c r="S16">
        <f t="shared" si="11"/>
        <v>9755</v>
      </c>
      <c r="T16" s="4">
        <f t="shared" si="12"/>
        <v>-4877.5</v>
      </c>
      <c r="U16" t="b">
        <f t="shared" si="8"/>
        <v>0</v>
      </c>
      <c r="V16" t="str">
        <f t="shared" si="9"/>
        <v>FALSE</v>
      </c>
    </row>
    <row r="17" spans="2:22">
      <c r="B17" s="7">
        <v>11</v>
      </c>
      <c r="C17" s="6" t="str">
        <f t="shared" si="10"/>
        <v/>
      </c>
      <c r="D17" s="19"/>
      <c r="E17" s="20"/>
      <c r="F17" s="6" t="str">
        <f t="shared" si="0"/>
        <v/>
      </c>
      <c r="G17" s="26" t="str">
        <f t="shared" si="1"/>
        <v/>
      </c>
      <c r="H17" s="27" t="str">
        <f t="shared" si="2"/>
        <v/>
      </c>
      <c r="I17" s="16"/>
      <c r="J17" s="1">
        <f t="shared" si="3"/>
        <v>2</v>
      </c>
      <c r="K17" s="1">
        <f t="shared" si="4"/>
        <v>100</v>
      </c>
      <c r="L17" s="1">
        <f t="shared" si="5"/>
        <v>-2</v>
      </c>
      <c r="M17" s="1">
        <f>SUMIF($C$7:C17,"BUY",$D$7:D17)</f>
        <v>2</v>
      </c>
      <c r="N17">
        <f>SUMIF($C$7:C17,"SELL",$D$7:D17)</f>
        <v>4</v>
      </c>
      <c r="O17">
        <f t="shared" si="6"/>
        <v>0</v>
      </c>
      <c r="P17">
        <f t="shared" si="7"/>
        <v>0</v>
      </c>
      <c r="Q17">
        <f t="shared" si="13"/>
        <v>-9375</v>
      </c>
      <c r="R17">
        <f t="shared" si="14"/>
        <v>4687.5</v>
      </c>
      <c r="S17">
        <f t="shared" si="11"/>
        <v>9755</v>
      </c>
      <c r="T17" s="4">
        <f t="shared" si="12"/>
        <v>-4877.5</v>
      </c>
      <c r="U17" t="b">
        <f t="shared" si="8"/>
        <v>0</v>
      </c>
      <c r="V17" t="str">
        <f t="shared" si="9"/>
        <v>FALSE</v>
      </c>
    </row>
    <row r="18" spans="2:22">
      <c r="B18" s="7">
        <v>12</v>
      </c>
      <c r="C18" s="6" t="str">
        <f t="shared" si="10"/>
        <v/>
      </c>
      <c r="D18" s="19"/>
      <c r="E18" s="20"/>
      <c r="F18" s="6" t="str">
        <f t="shared" si="0"/>
        <v/>
      </c>
      <c r="G18" s="26" t="str">
        <f t="shared" si="1"/>
        <v/>
      </c>
      <c r="H18" s="27" t="str">
        <f t="shared" si="2"/>
        <v/>
      </c>
      <c r="I18" s="16"/>
      <c r="J18" s="1">
        <f t="shared" si="3"/>
        <v>2</v>
      </c>
      <c r="K18" s="1">
        <f t="shared" si="4"/>
        <v>100</v>
      </c>
      <c r="L18" s="1">
        <f t="shared" si="5"/>
        <v>-2</v>
      </c>
      <c r="M18" s="1">
        <f>SUMIF($C$7:C18,"BUY",$D$7:D18)</f>
        <v>2</v>
      </c>
      <c r="N18">
        <f>SUMIF($C$7:C18,"SELL",$D$7:D18)</f>
        <v>4</v>
      </c>
      <c r="O18">
        <f t="shared" si="6"/>
        <v>0</v>
      </c>
      <c r="P18">
        <f t="shared" si="7"/>
        <v>0</v>
      </c>
      <c r="Q18">
        <f t="shared" si="13"/>
        <v>-9375</v>
      </c>
      <c r="R18">
        <f t="shared" si="14"/>
        <v>4687.5</v>
      </c>
      <c r="S18">
        <f t="shared" si="11"/>
        <v>9755</v>
      </c>
      <c r="T18" s="4">
        <f t="shared" si="12"/>
        <v>-4877.5</v>
      </c>
      <c r="U18" t="b">
        <f t="shared" si="8"/>
        <v>0</v>
      </c>
      <c r="V18" t="str">
        <f t="shared" si="9"/>
        <v>FALSE</v>
      </c>
    </row>
    <row r="19" spans="2:22">
      <c r="B19" s="7">
        <v>13</v>
      </c>
      <c r="C19" s="6" t="str">
        <f t="shared" si="10"/>
        <v/>
      </c>
      <c r="D19" s="19"/>
      <c r="E19" s="20"/>
      <c r="F19" s="6" t="str">
        <f t="shared" si="0"/>
        <v/>
      </c>
      <c r="G19" s="26" t="str">
        <f t="shared" si="1"/>
        <v/>
      </c>
      <c r="H19" s="27" t="str">
        <f t="shared" si="2"/>
        <v/>
      </c>
      <c r="I19" s="16"/>
      <c r="J19" s="1">
        <f t="shared" si="3"/>
        <v>2</v>
      </c>
      <c r="K19" s="1">
        <f t="shared" si="4"/>
        <v>100</v>
      </c>
      <c r="L19" s="1">
        <f t="shared" si="5"/>
        <v>-2</v>
      </c>
      <c r="M19" s="1">
        <f>SUMIF($C$7:C19,"BUY",$D$7:D19)</f>
        <v>2</v>
      </c>
      <c r="N19">
        <f>SUMIF($C$7:C19,"SELL",$D$7:D19)</f>
        <v>4</v>
      </c>
      <c r="O19">
        <f t="shared" si="6"/>
        <v>0</v>
      </c>
      <c r="P19">
        <f t="shared" si="7"/>
        <v>0</v>
      </c>
      <c r="Q19">
        <f t="shared" si="13"/>
        <v>-9375</v>
      </c>
      <c r="R19">
        <f t="shared" si="14"/>
        <v>4687.5</v>
      </c>
      <c r="S19">
        <f t="shared" si="11"/>
        <v>9755</v>
      </c>
      <c r="T19" s="4">
        <f t="shared" si="12"/>
        <v>-4877.5</v>
      </c>
      <c r="U19" t="b">
        <f t="shared" si="8"/>
        <v>0</v>
      </c>
      <c r="V19" t="str">
        <f t="shared" si="9"/>
        <v>FALSE</v>
      </c>
    </row>
    <row r="20" spans="2:22">
      <c r="B20" s="7">
        <v>14</v>
      </c>
      <c r="C20" s="6" t="str">
        <f t="shared" si="10"/>
        <v/>
      </c>
      <c r="D20" s="19"/>
      <c r="E20" s="20"/>
      <c r="F20" s="6" t="str">
        <f t="shared" si="0"/>
        <v/>
      </c>
      <c r="G20" s="26" t="str">
        <f t="shared" si="1"/>
        <v/>
      </c>
      <c r="H20" s="27" t="str">
        <f t="shared" si="2"/>
        <v/>
      </c>
      <c r="I20" s="16"/>
      <c r="J20" s="1">
        <f t="shared" si="3"/>
        <v>2</v>
      </c>
      <c r="K20" s="1">
        <f t="shared" si="4"/>
        <v>100</v>
      </c>
      <c r="L20" s="1">
        <f t="shared" si="5"/>
        <v>-2</v>
      </c>
      <c r="M20" s="1">
        <f>SUMIF($C$7:C20,"BUY",$D$7:D20)</f>
        <v>2</v>
      </c>
      <c r="N20">
        <f>SUMIF($C$7:C20,"SELL",$D$7:D20)</f>
        <v>4</v>
      </c>
      <c r="O20">
        <f t="shared" si="6"/>
        <v>0</v>
      </c>
      <c r="P20">
        <f t="shared" si="7"/>
        <v>0</v>
      </c>
      <c r="Q20">
        <f t="shared" si="13"/>
        <v>-9375</v>
      </c>
      <c r="R20">
        <f t="shared" si="14"/>
        <v>4687.5</v>
      </c>
      <c r="S20">
        <f t="shared" si="11"/>
        <v>9755</v>
      </c>
      <c r="T20" s="4">
        <f t="shared" si="12"/>
        <v>-4877.5</v>
      </c>
      <c r="U20" t="b">
        <f t="shared" si="8"/>
        <v>0</v>
      </c>
      <c r="V20" t="str">
        <f t="shared" si="9"/>
        <v>FALSE</v>
      </c>
    </row>
    <row r="21" spans="2:22">
      <c r="B21" s="7">
        <v>15</v>
      </c>
      <c r="C21" s="6" t="str">
        <f t="shared" si="10"/>
        <v/>
      </c>
      <c r="D21" s="19"/>
      <c r="E21" s="20"/>
      <c r="F21" s="6" t="str">
        <f t="shared" si="0"/>
        <v/>
      </c>
      <c r="G21" s="26" t="str">
        <f t="shared" si="1"/>
        <v/>
      </c>
      <c r="H21" s="27" t="str">
        <f t="shared" si="2"/>
        <v/>
      </c>
      <c r="I21" s="16"/>
      <c r="J21" s="1">
        <f t="shared" si="3"/>
        <v>2</v>
      </c>
      <c r="K21" s="1">
        <f t="shared" si="4"/>
        <v>100</v>
      </c>
      <c r="L21" s="1">
        <f t="shared" si="5"/>
        <v>-2</v>
      </c>
      <c r="M21" s="1">
        <f>SUMIF($C$7:C21,"BUY",$D$7:D21)</f>
        <v>2</v>
      </c>
      <c r="N21">
        <f>SUMIF($C$7:C21,"SELL",$D$7:D21)</f>
        <v>4</v>
      </c>
      <c r="O21">
        <f t="shared" si="6"/>
        <v>0</v>
      </c>
      <c r="P21">
        <f t="shared" si="7"/>
        <v>0</v>
      </c>
      <c r="Q21">
        <f t="shared" si="13"/>
        <v>-9375</v>
      </c>
      <c r="R21">
        <f t="shared" si="14"/>
        <v>4687.5</v>
      </c>
      <c r="S21">
        <f t="shared" si="11"/>
        <v>9755</v>
      </c>
      <c r="T21" s="4">
        <f t="shared" si="12"/>
        <v>-4877.5</v>
      </c>
      <c r="U21" t="b">
        <f t="shared" si="8"/>
        <v>0</v>
      </c>
      <c r="V21" t="str">
        <f t="shared" si="9"/>
        <v>FALSE</v>
      </c>
    </row>
    <row r="22" spans="2:22">
      <c r="B22" s="7">
        <v>16</v>
      </c>
      <c r="C22" s="6" t="str">
        <f t="shared" si="10"/>
        <v/>
      </c>
      <c r="D22" s="19"/>
      <c r="E22" s="20"/>
      <c r="F22" s="6" t="str">
        <f t="shared" si="0"/>
        <v/>
      </c>
      <c r="G22" s="26" t="str">
        <f t="shared" si="1"/>
        <v/>
      </c>
      <c r="H22" s="27" t="str">
        <f t="shared" si="2"/>
        <v/>
      </c>
      <c r="I22" s="16"/>
      <c r="J22" s="1">
        <f t="shared" si="3"/>
        <v>2</v>
      </c>
      <c r="K22" s="1">
        <f t="shared" si="4"/>
        <v>100</v>
      </c>
      <c r="L22" s="1">
        <f t="shared" si="5"/>
        <v>-2</v>
      </c>
      <c r="M22" s="1">
        <f>SUMIF($C$7:C22,"BUY",$D$7:D22)</f>
        <v>2</v>
      </c>
      <c r="N22">
        <f>SUMIF($C$7:C22,"SELL",$D$7:D22)</f>
        <v>4</v>
      </c>
      <c r="O22">
        <f t="shared" si="6"/>
        <v>0</v>
      </c>
      <c r="P22">
        <f t="shared" si="7"/>
        <v>0</v>
      </c>
      <c r="Q22">
        <f t="shared" si="13"/>
        <v>-9375</v>
      </c>
      <c r="R22">
        <f t="shared" si="14"/>
        <v>4687.5</v>
      </c>
      <c r="S22">
        <f t="shared" si="11"/>
        <v>9755</v>
      </c>
      <c r="T22" s="4">
        <f t="shared" si="12"/>
        <v>-4877.5</v>
      </c>
      <c r="U22" t="b">
        <f t="shared" si="8"/>
        <v>0</v>
      </c>
      <c r="V22" t="str">
        <f t="shared" si="9"/>
        <v>FALSE</v>
      </c>
    </row>
    <row r="23" spans="2:22">
      <c r="B23" s="7">
        <v>17</v>
      </c>
      <c r="C23" s="6" t="str">
        <f t="shared" si="10"/>
        <v/>
      </c>
      <c r="D23" s="19"/>
      <c r="E23" s="20"/>
      <c r="F23" s="6" t="str">
        <f t="shared" si="0"/>
        <v/>
      </c>
      <c r="G23" s="26" t="str">
        <f t="shared" si="1"/>
        <v/>
      </c>
      <c r="H23" s="27" t="str">
        <f t="shared" si="2"/>
        <v/>
      </c>
      <c r="I23" s="16"/>
      <c r="J23" s="1">
        <f t="shared" si="3"/>
        <v>2</v>
      </c>
      <c r="K23" s="1">
        <f t="shared" si="4"/>
        <v>100</v>
      </c>
      <c r="L23" s="1">
        <f t="shared" si="5"/>
        <v>-2</v>
      </c>
      <c r="M23" s="1">
        <f>SUMIF($C$7:C23,"BUY",$D$7:D23)</f>
        <v>2</v>
      </c>
      <c r="N23">
        <f>SUMIF($C$7:C23,"SELL",$D$7:D23)</f>
        <v>4</v>
      </c>
      <c r="O23">
        <f t="shared" si="6"/>
        <v>0</v>
      </c>
      <c r="P23">
        <f t="shared" si="7"/>
        <v>0</v>
      </c>
      <c r="Q23">
        <f t="shared" si="13"/>
        <v>-9375</v>
      </c>
      <c r="R23">
        <f t="shared" si="14"/>
        <v>4687.5</v>
      </c>
      <c r="S23">
        <f t="shared" si="11"/>
        <v>9755</v>
      </c>
      <c r="T23" s="4">
        <f t="shared" si="12"/>
        <v>-4877.5</v>
      </c>
      <c r="U23" t="b">
        <f t="shared" si="8"/>
        <v>0</v>
      </c>
      <c r="V23" t="str">
        <f t="shared" si="9"/>
        <v>FALSE</v>
      </c>
    </row>
    <row r="24" spans="2:22">
      <c r="B24" s="7">
        <v>18</v>
      </c>
      <c r="C24" s="6" t="str">
        <f t="shared" si="10"/>
        <v/>
      </c>
      <c r="D24" s="19"/>
      <c r="E24" s="20"/>
      <c r="F24" s="6" t="str">
        <f t="shared" si="0"/>
        <v/>
      </c>
      <c r="G24" s="26" t="str">
        <f t="shared" si="1"/>
        <v/>
      </c>
      <c r="H24" s="27" t="str">
        <f t="shared" si="2"/>
        <v/>
      </c>
      <c r="I24" s="16"/>
      <c r="J24" s="1">
        <f t="shared" si="3"/>
        <v>2</v>
      </c>
      <c r="K24" s="1">
        <f t="shared" si="4"/>
        <v>100</v>
      </c>
      <c r="L24" s="1">
        <f t="shared" si="5"/>
        <v>-2</v>
      </c>
      <c r="M24" s="1">
        <f>SUMIF($C$7:C24,"BUY",$D$7:D24)</f>
        <v>2</v>
      </c>
      <c r="N24">
        <f>SUMIF($C$7:C24,"SELL",$D$7:D24)</f>
        <v>4</v>
      </c>
      <c r="O24">
        <f t="shared" si="6"/>
        <v>0</v>
      </c>
      <c r="P24">
        <f t="shared" si="7"/>
        <v>0</v>
      </c>
      <c r="Q24">
        <f t="shared" si="13"/>
        <v>-9375</v>
      </c>
      <c r="R24">
        <f t="shared" si="14"/>
        <v>4687.5</v>
      </c>
      <c r="S24">
        <f t="shared" si="11"/>
        <v>9755</v>
      </c>
      <c r="T24" s="4">
        <f t="shared" si="12"/>
        <v>-4877.5</v>
      </c>
      <c r="U24" t="b">
        <f t="shared" si="8"/>
        <v>0</v>
      </c>
      <c r="V24" t="str">
        <f t="shared" si="9"/>
        <v>FALSE</v>
      </c>
    </row>
    <row r="25" spans="2:22">
      <c r="B25" s="7">
        <v>19</v>
      </c>
      <c r="C25" s="6" t="str">
        <f t="shared" si="10"/>
        <v/>
      </c>
      <c r="D25" s="19"/>
      <c r="E25" s="20"/>
      <c r="F25" s="6" t="str">
        <f t="shared" si="0"/>
        <v/>
      </c>
      <c r="G25" s="26" t="str">
        <f t="shared" si="1"/>
        <v/>
      </c>
      <c r="H25" s="27" t="str">
        <f t="shared" si="2"/>
        <v/>
      </c>
      <c r="I25" s="16"/>
      <c r="J25" s="1">
        <f t="shared" si="3"/>
        <v>2</v>
      </c>
      <c r="K25" s="1">
        <f t="shared" si="4"/>
        <v>100</v>
      </c>
      <c r="L25" s="1">
        <f t="shared" si="5"/>
        <v>-2</v>
      </c>
      <c r="M25" s="1">
        <f>SUMIF($C$7:C25,"BUY",$D$7:D25)</f>
        <v>2</v>
      </c>
      <c r="N25">
        <f>SUMIF($C$7:C25,"SELL",$D$7:D25)</f>
        <v>4</v>
      </c>
      <c r="O25">
        <f t="shared" si="6"/>
        <v>0</v>
      </c>
      <c r="P25">
        <f t="shared" si="7"/>
        <v>0</v>
      </c>
      <c r="Q25">
        <f t="shared" si="13"/>
        <v>-9375</v>
      </c>
      <c r="R25">
        <f t="shared" si="14"/>
        <v>4687.5</v>
      </c>
      <c r="S25">
        <f t="shared" si="11"/>
        <v>9755</v>
      </c>
      <c r="T25" s="4">
        <f t="shared" si="12"/>
        <v>-4877.5</v>
      </c>
      <c r="U25" t="b">
        <f t="shared" si="8"/>
        <v>0</v>
      </c>
      <c r="V25" t="str">
        <f t="shared" si="9"/>
        <v>FALSE</v>
      </c>
    </row>
    <row r="26" spans="2:22" ht="15.75" thickBot="1">
      <c r="B26" s="8">
        <v>20</v>
      </c>
      <c r="C26" s="9" t="str">
        <f t="shared" si="10"/>
        <v/>
      </c>
      <c r="D26" s="21"/>
      <c r="E26" s="22"/>
      <c r="F26" s="9" t="str">
        <f t="shared" si="0"/>
        <v/>
      </c>
      <c r="G26" s="28" t="str">
        <f t="shared" si="1"/>
        <v/>
      </c>
      <c r="H26" s="29" t="str">
        <f t="shared" si="2"/>
        <v/>
      </c>
      <c r="I26" s="16"/>
      <c r="J26" s="1">
        <f t="shared" si="3"/>
        <v>2</v>
      </c>
      <c r="K26" s="1">
        <f t="shared" si="4"/>
        <v>100</v>
      </c>
      <c r="L26" s="1">
        <f t="shared" si="5"/>
        <v>-2</v>
      </c>
      <c r="M26" s="1">
        <f>SUMIF($C$7:C26,"BUY",$D$7:D26)</f>
        <v>2</v>
      </c>
      <c r="N26">
        <f>SUMIF($C$7:C26,"SELL",$D$7:D26)</f>
        <v>4</v>
      </c>
      <c r="O26">
        <f t="shared" si="6"/>
        <v>0</v>
      </c>
      <c r="P26">
        <f t="shared" si="7"/>
        <v>0</v>
      </c>
      <c r="Q26">
        <f t="shared" si="13"/>
        <v>-9375</v>
      </c>
      <c r="R26">
        <f t="shared" si="14"/>
        <v>4687.5</v>
      </c>
      <c r="S26">
        <f t="shared" si="11"/>
        <v>9755</v>
      </c>
      <c r="T26" s="4">
        <f t="shared" si="12"/>
        <v>-4877.5</v>
      </c>
      <c r="U26" t="b">
        <f t="shared" si="8"/>
        <v>0</v>
      </c>
      <c r="V26" t="str">
        <f t="shared" si="9"/>
        <v>FALSE</v>
      </c>
    </row>
    <row r="27" spans="2:22">
      <c r="B27" s="5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P27" s="2">
        <f>SUM(P7:P26)</f>
        <v>9755</v>
      </c>
    </row>
    <row r="29" spans="2:22">
      <c r="K29" t="s">
        <v>2</v>
      </c>
    </row>
    <row r="30" spans="2:22">
      <c r="K30" t="s">
        <v>6</v>
      </c>
    </row>
  </sheetData>
  <conditionalFormatting sqref="V7:V26">
    <cfRule type="expression" dxfId="3" priority="2">
      <formula>$V7="YES"</formula>
    </cfRule>
  </conditionalFormatting>
  <conditionalFormatting sqref="G7:H26">
    <cfRule type="expression" dxfId="2" priority="1">
      <formula>$V7="YES"</formula>
    </cfRule>
  </conditionalFormatting>
  <dataValidations count="1">
    <dataValidation type="list" allowBlank="1" showInputMessage="1" showErrorMessage="1" sqref="C7">
      <formula1>$K$29:$K$30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V30"/>
  <sheetViews>
    <sheetView showGridLines="0" tabSelected="1" zoomScale="90" zoomScaleNormal="90" workbookViewId="0">
      <selection activeCell="E13" sqref="E13"/>
    </sheetView>
  </sheetViews>
  <sheetFormatPr defaultRowHeight="15"/>
  <cols>
    <col min="2" max="2" width="15" bestFit="1" customWidth="1"/>
    <col min="3" max="3" width="11.7109375" bestFit="1" customWidth="1"/>
    <col min="4" max="4" width="12.7109375" customWidth="1"/>
    <col min="5" max="5" width="13.7109375" customWidth="1"/>
    <col min="6" max="6" width="18.42578125" bestFit="1" customWidth="1"/>
    <col min="7" max="7" width="15.85546875" customWidth="1"/>
    <col min="8" max="8" width="15.42578125" customWidth="1"/>
    <col min="9" max="9" width="12.140625" customWidth="1"/>
    <col min="10" max="11" width="9.140625" hidden="1" customWidth="1"/>
    <col min="12" max="12" width="14.42578125" hidden="1" customWidth="1"/>
    <col min="13" max="13" width="8.28515625" hidden="1" customWidth="1"/>
    <col min="14" max="14" width="9.140625" hidden="1" customWidth="1"/>
    <col min="15" max="15" width="8.5703125" hidden="1" customWidth="1"/>
    <col min="16" max="16" width="11" hidden="1" customWidth="1"/>
    <col min="17" max="17" width="9.42578125" hidden="1" customWidth="1"/>
    <col min="18" max="18" width="12.28515625" hidden="1" customWidth="1"/>
    <col min="19" max="19" width="12.7109375" hidden="1" customWidth="1"/>
    <col min="20" max="20" width="15.85546875" hidden="1" customWidth="1"/>
    <col min="21" max="22" width="0" hidden="1" customWidth="1"/>
  </cols>
  <sheetData>
    <row r="1" spans="2:22" ht="15.75" thickBot="1"/>
    <row r="2" spans="2:22">
      <c r="B2" s="17" t="s">
        <v>0</v>
      </c>
      <c r="C2" s="18" t="s">
        <v>1</v>
      </c>
    </row>
    <row r="3" spans="2:22">
      <c r="B3" s="10" t="s">
        <v>5</v>
      </c>
      <c r="C3" s="23">
        <v>380</v>
      </c>
    </row>
    <row r="4" spans="2:22" ht="15.75" thickBot="1">
      <c r="B4" s="11" t="s">
        <v>18</v>
      </c>
      <c r="C4" s="34">
        <v>4</v>
      </c>
    </row>
    <row r="5" spans="2:22" ht="15.75" thickBot="1"/>
    <row r="6" spans="2:22">
      <c r="B6" s="12" t="s">
        <v>8</v>
      </c>
      <c r="C6" s="14" t="s">
        <v>9</v>
      </c>
      <c r="D6" s="14" t="s">
        <v>3</v>
      </c>
      <c r="E6" s="13" t="s">
        <v>4</v>
      </c>
      <c r="F6" s="14" t="s">
        <v>12</v>
      </c>
      <c r="G6" s="14" t="s">
        <v>21</v>
      </c>
      <c r="H6" s="15" t="s">
        <v>7</v>
      </c>
      <c r="L6" t="s">
        <v>17</v>
      </c>
      <c r="M6" t="s">
        <v>15</v>
      </c>
      <c r="N6" t="s">
        <v>16</v>
      </c>
      <c r="O6" t="s">
        <v>10</v>
      </c>
      <c r="P6" t="s">
        <v>11</v>
      </c>
      <c r="Q6" t="s">
        <v>13</v>
      </c>
      <c r="R6" t="s">
        <v>14</v>
      </c>
      <c r="S6" t="s">
        <v>19</v>
      </c>
      <c r="T6" t="s">
        <v>20</v>
      </c>
    </row>
    <row r="7" spans="2:22">
      <c r="B7" s="7">
        <v>1</v>
      </c>
      <c r="C7" s="19" t="s">
        <v>6</v>
      </c>
      <c r="D7" s="19">
        <v>1</v>
      </c>
      <c r="E7" s="24">
        <v>97.55</v>
      </c>
      <c r="F7" s="6" t="str">
        <f t="shared" ref="F7:F26" si="0">IF(E7="","",IF(L7=0,"",IF(L7&gt;0,L7,-L7))&amp;" "&amp;IF(L7=0,"No Open Positions",IF(L7&lt;0,"SHORT","LONG")))</f>
        <v>1 SHORT</v>
      </c>
      <c r="G7" s="30">
        <f t="shared" ref="G7:G26" si="1">IF(E7="","",ROUND(E7+R7/K7,$C$4))</f>
        <v>97.512</v>
      </c>
      <c r="H7" s="31">
        <f>IF(E7="","",ROUND(E7,$C$4))</f>
        <v>97.55</v>
      </c>
      <c r="I7" s="16"/>
      <c r="J7" s="1">
        <f>$C$4</f>
        <v>4</v>
      </c>
      <c r="K7" s="1">
        <f>(10^J7)</f>
        <v>10000</v>
      </c>
      <c r="L7" s="1">
        <f>M7-N7</f>
        <v>-1</v>
      </c>
      <c r="M7" s="1">
        <f>SUMIF($C$7:C7,"BUY",$D$7:D7)</f>
        <v>0</v>
      </c>
      <c r="N7">
        <f>SUMIF($C$7:C7,"SELL",$D$7:D7)</f>
        <v>1</v>
      </c>
      <c r="Q7">
        <f>C3</f>
        <v>380</v>
      </c>
      <c r="R7">
        <f>Q7/L7</f>
        <v>-380</v>
      </c>
      <c r="U7" t="str">
        <f>IF(D6&lt;&gt;"",IF(D8="","YES","NO"))</f>
        <v>NO</v>
      </c>
      <c r="V7" t="str">
        <f>TEXT(U7,0)</f>
        <v>NO</v>
      </c>
    </row>
    <row r="8" spans="2:22">
      <c r="B8" s="7">
        <v>2</v>
      </c>
      <c r="C8" s="6" t="str">
        <f>IF(D8="","",IF(C7="BUY","SELL","BUY"))</f>
        <v>BUY</v>
      </c>
      <c r="D8" s="19">
        <v>1</v>
      </c>
      <c r="E8" s="24"/>
      <c r="F8" s="6" t="str">
        <f t="shared" si="0"/>
        <v/>
      </c>
      <c r="G8" s="30" t="str">
        <f t="shared" si="1"/>
        <v/>
      </c>
      <c r="H8" s="31" t="str">
        <f t="shared" ref="H8:H26" si="2">IF(E8="","",ROUND(E8-T8/K8,$C$4))</f>
        <v/>
      </c>
      <c r="I8" s="16"/>
      <c r="J8" s="1">
        <f t="shared" ref="J8:J26" si="3">$C$4</f>
        <v>4</v>
      </c>
      <c r="K8" s="1">
        <f t="shared" ref="K8:K26" si="4">(10^J8)</f>
        <v>10000</v>
      </c>
      <c r="L8" s="1">
        <f t="shared" ref="L8:L26" si="5">M8-N8</f>
        <v>0</v>
      </c>
      <c r="M8" s="1">
        <f>SUMIF($C$7:C8,"BUY",$D$7:D8)</f>
        <v>1</v>
      </c>
      <c r="N8">
        <f>SUMIF($C$7:C8,"SELL",$D$7:D8)</f>
        <v>1</v>
      </c>
      <c r="O8">
        <f t="shared" ref="O8:O26" si="6">L7*E8-L7*E7</f>
        <v>97.55</v>
      </c>
      <c r="P8">
        <f t="shared" ref="P8:P26" si="7">O8*K8</f>
        <v>975500</v>
      </c>
      <c r="Q8">
        <f>Q7-P8</f>
        <v>-975120</v>
      </c>
      <c r="R8" t="e">
        <f>Q8/L8</f>
        <v>#DIV/0!</v>
      </c>
      <c r="S8">
        <f>$C$3-Q8</f>
        <v>975500</v>
      </c>
      <c r="T8" s="4" t="e">
        <f>S8/L8</f>
        <v>#DIV/0!</v>
      </c>
      <c r="U8" t="str">
        <f t="shared" ref="U8:U26" si="8">IF(D7&lt;&gt;"",IF(D9="","YES","NO"))</f>
        <v>NO</v>
      </c>
      <c r="V8" t="str">
        <f t="shared" ref="V8:V26" si="9">TEXT(U8,0)</f>
        <v>NO</v>
      </c>
    </row>
    <row r="9" spans="2:22">
      <c r="B9" s="7">
        <v>3</v>
      </c>
      <c r="C9" s="6" t="str">
        <f t="shared" ref="C9:C26" si="10">IF(D9="","",IF(C8="BUY","SELL","BUY"))</f>
        <v>SELL</v>
      </c>
      <c r="D9" s="19">
        <v>1</v>
      </c>
      <c r="E9" s="24"/>
      <c r="F9" s="6" t="str">
        <f t="shared" si="0"/>
        <v/>
      </c>
      <c r="G9" s="30" t="str">
        <f t="shared" si="1"/>
        <v/>
      </c>
      <c r="H9" s="31" t="str">
        <f t="shared" si="2"/>
        <v/>
      </c>
      <c r="I9" s="16"/>
      <c r="J9" s="1">
        <f t="shared" si="3"/>
        <v>4</v>
      </c>
      <c r="K9" s="1">
        <f t="shared" si="4"/>
        <v>10000</v>
      </c>
      <c r="L9" s="1">
        <f t="shared" si="5"/>
        <v>-1</v>
      </c>
      <c r="M9" s="1">
        <f>SUMIF($C$7:C9,"BUY",$D$7:D9)</f>
        <v>1</v>
      </c>
      <c r="N9">
        <f>SUMIF($C$7:C9,"SELL",$D$7:D9)</f>
        <v>2</v>
      </c>
      <c r="O9">
        <f t="shared" si="6"/>
        <v>0</v>
      </c>
      <c r="P9">
        <f t="shared" si="7"/>
        <v>0</v>
      </c>
      <c r="Q9">
        <f>Q8-P9</f>
        <v>-975120</v>
      </c>
      <c r="R9">
        <f>Q9/L9</f>
        <v>975120</v>
      </c>
      <c r="S9">
        <f t="shared" ref="S9:S11" si="11">$C$3-Q9</f>
        <v>975500</v>
      </c>
      <c r="T9" s="4">
        <f t="shared" ref="T9:T11" si="12">S9/L9</f>
        <v>-975500</v>
      </c>
      <c r="U9" t="str">
        <f t="shared" si="8"/>
        <v>NO</v>
      </c>
      <c r="V9" t="str">
        <f t="shared" si="9"/>
        <v>NO</v>
      </c>
    </row>
    <row r="10" spans="2:22">
      <c r="B10" s="7">
        <v>4</v>
      </c>
      <c r="C10" s="6" t="str">
        <f t="shared" si="10"/>
        <v>BUY</v>
      </c>
      <c r="D10" s="19">
        <v>1</v>
      </c>
      <c r="E10" s="24"/>
      <c r="F10" s="6" t="str">
        <f t="shared" si="0"/>
        <v/>
      </c>
      <c r="G10" s="30" t="str">
        <f t="shared" si="1"/>
        <v/>
      </c>
      <c r="H10" s="31" t="str">
        <f t="shared" si="2"/>
        <v/>
      </c>
      <c r="I10" s="16"/>
      <c r="J10" s="1">
        <f t="shared" si="3"/>
        <v>4</v>
      </c>
      <c r="K10" s="1">
        <f t="shared" si="4"/>
        <v>10000</v>
      </c>
      <c r="L10" s="1">
        <f t="shared" si="5"/>
        <v>0</v>
      </c>
      <c r="M10" s="1">
        <f>SUMIF($C$7:C10,"BUY",$D$7:D10)</f>
        <v>2</v>
      </c>
      <c r="N10">
        <f>SUMIF($C$7:C10,"SELL",$D$7:D10)</f>
        <v>2</v>
      </c>
      <c r="O10">
        <f t="shared" si="6"/>
        <v>0</v>
      </c>
      <c r="P10">
        <f t="shared" si="7"/>
        <v>0</v>
      </c>
      <c r="Q10">
        <f>Q9-P10</f>
        <v>-975120</v>
      </c>
      <c r="R10" t="e">
        <f>Q10/L10</f>
        <v>#DIV/0!</v>
      </c>
      <c r="S10">
        <f t="shared" si="11"/>
        <v>975500</v>
      </c>
      <c r="T10" s="4" t="e">
        <f t="shared" si="12"/>
        <v>#DIV/0!</v>
      </c>
      <c r="U10" t="str">
        <f t="shared" si="8"/>
        <v>NO</v>
      </c>
      <c r="V10" t="str">
        <f t="shared" si="9"/>
        <v>NO</v>
      </c>
    </row>
    <row r="11" spans="2:22">
      <c r="B11" s="7">
        <v>5</v>
      </c>
      <c r="C11" s="6" t="str">
        <f t="shared" si="10"/>
        <v>SELL</v>
      </c>
      <c r="D11" s="19">
        <v>1</v>
      </c>
      <c r="E11" s="24"/>
      <c r="F11" s="6" t="str">
        <f t="shared" si="0"/>
        <v/>
      </c>
      <c r="G11" s="30" t="str">
        <f t="shared" si="1"/>
        <v/>
      </c>
      <c r="H11" s="31" t="str">
        <f t="shared" si="2"/>
        <v/>
      </c>
      <c r="I11" s="16"/>
      <c r="J11" s="1">
        <f t="shared" si="3"/>
        <v>4</v>
      </c>
      <c r="K11" s="1">
        <f t="shared" si="4"/>
        <v>10000</v>
      </c>
      <c r="L11" s="1">
        <f t="shared" si="5"/>
        <v>-1</v>
      </c>
      <c r="M11" s="1">
        <f>SUMIF($C$7:C11,"BUY",$D$7:D11)</f>
        <v>2</v>
      </c>
      <c r="N11">
        <f>SUMIF($C$7:C11,"SELL",$D$7:D11)</f>
        <v>3</v>
      </c>
      <c r="O11">
        <f t="shared" si="6"/>
        <v>0</v>
      </c>
      <c r="P11">
        <f t="shared" si="7"/>
        <v>0</v>
      </c>
      <c r="Q11">
        <f>Q10-P11</f>
        <v>-975120</v>
      </c>
      <c r="R11">
        <f>Q11/L11</f>
        <v>975120</v>
      </c>
      <c r="S11">
        <f t="shared" si="11"/>
        <v>975500</v>
      </c>
      <c r="T11" s="4">
        <f t="shared" si="12"/>
        <v>-975500</v>
      </c>
      <c r="U11" t="str">
        <f t="shared" si="8"/>
        <v>NO</v>
      </c>
      <c r="V11" t="str">
        <f t="shared" si="9"/>
        <v>NO</v>
      </c>
    </row>
    <row r="12" spans="2:22">
      <c r="B12" s="7">
        <v>6</v>
      </c>
      <c r="C12" s="6" t="str">
        <f t="shared" si="10"/>
        <v>BUY</v>
      </c>
      <c r="D12" s="19">
        <v>1</v>
      </c>
      <c r="E12" s="24"/>
      <c r="F12" s="6" t="str">
        <f t="shared" si="0"/>
        <v/>
      </c>
      <c r="G12" s="30" t="str">
        <f t="shared" si="1"/>
        <v/>
      </c>
      <c r="H12" s="31" t="str">
        <f t="shared" si="2"/>
        <v/>
      </c>
      <c r="I12" s="16"/>
      <c r="J12" s="1">
        <f t="shared" si="3"/>
        <v>4</v>
      </c>
      <c r="K12" s="1">
        <f t="shared" si="4"/>
        <v>10000</v>
      </c>
      <c r="L12" s="1">
        <f t="shared" si="5"/>
        <v>0</v>
      </c>
      <c r="M12" s="1">
        <f>SUMIF($C$7:C12,"BUY",$D$7:D12)</f>
        <v>3</v>
      </c>
      <c r="N12">
        <f>SUMIF($C$7:C12,"SELL",$D$7:D12)</f>
        <v>3</v>
      </c>
      <c r="O12">
        <f t="shared" si="6"/>
        <v>0</v>
      </c>
      <c r="P12">
        <f t="shared" si="7"/>
        <v>0</v>
      </c>
      <c r="Q12">
        <f t="shared" ref="Q12:Q26" si="13">Q11-P12</f>
        <v>-975120</v>
      </c>
      <c r="R12" t="e">
        <f t="shared" ref="R12:R26" si="14">Q12/L12</f>
        <v>#DIV/0!</v>
      </c>
      <c r="S12">
        <f t="shared" ref="S12:S26" si="15">$C$3-Q12</f>
        <v>975500</v>
      </c>
      <c r="T12" s="4" t="e">
        <f t="shared" ref="T12:T26" si="16">S12/L12</f>
        <v>#DIV/0!</v>
      </c>
      <c r="U12" t="str">
        <f t="shared" si="8"/>
        <v>NO</v>
      </c>
      <c r="V12" t="str">
        <f t="shared" si="9"/>
        <v>NO</v>
      </c>
    </row>
    <row r="13" spans="2:22">
      <c r="B13" s="7">
        <v>7</v>
      </c>
      <c r="C13" s="6" t="str">
        <f t="shared" si="10"/>
        <v>SELL</v>
      </c>
      <c r="D13" s="19">
        <v>1</v>
      </c>
      <c r="E13" s="24"/>
      <c r="F13" s="6" t="str">
        <f t="shared" si="0"/>
        <v/>
      </c>
      <c r="G13" s="30" t="str">
        <f t="shared" si="1"/>
        <v/>
      </c>
      <c r="H13" s="31" t="str">
        <f t="shared" si="2"/>
        <v/>
      </c>
      <c r="I13" s="16"/>
      <c r="J13" s="1">
        <f t="shared" si="3"/>
        <v>4</v>
      </c>
      <c r="K13" s="1">
        <f t="shared" si="4"/>
        <v>10000</v>
      </c>
      <c r="L13" s="1">
        <f t="shared" si="5"/>
        <v>-1</v>
      </c>
      <c r="M13" s="1">
        <f>SUMIF($C$7:C13,"BUY",$D$7:D13)</f>
        <v>3</v>
      </c>
      <c r="N13">
        <f>SUMIF($C$7:C13,"SELL",$D$7:D13)</f>
        <v>4</v>
      </c>
      <c r="O13">
        <f t="shared" si="6"/>
        <v>0</v>
      </c>
      <c r="P13">
        <f t="shared" si="7"/>
        <v>0</v>
      </c>
      <c r="Q13">
        <f t="shared" si="13"/>
        <v>-975120</v>
      </c>
      <c r="R13">
        <f t="shared" si="14"/>
        <v>975120</v>
      </c>
      <c r="S13">
        <f t="shared" si="15"/>
        <v>975500</v>
      </c>
      <c r="T13" s="4">
        <f t="shared" si="16"/>
        <v>-975500</v>
      </c>
      <c r="U13" t="str">
        <f t="shared" si="8"/>
        <v>YES</v>
      </c>
      <c r="V13" t="str">
        <f t="shared" si="9"/>
        <v>YES</v>
      </c>
    </row>
    <row r="14" spans="2:22">
      <c r="B14" s="7">
        <v>8</v>
      </c>
      <c r="C14" s="6" t="str">
        <f t="shared" si="10"/>
        <v/>
      </c>
      <c r="D14" s="19"/>
      <c r="E14" s="24"/>
      <c r="F14" s="6" t="str">
        <f t="shared" si="0"/>
        <v/>
      </c>
      <c r="G14" s="30" t="str">
        <f t="shared" si="1"/>
        <v/>
      </c>
      <c r="H14" s="31" t="str">
        <f t="shared" si="2"/>
        <v/>
      </c>
      <c r="I14" s="16"/>
      <c r="J14" s="1">
        <f t="shared" si="3"/>
        <v>4</v>
      </c>
      <c r="K14" s="1">
        <f t="shared" si="4"/>
        <v>10000</v>
      </c>
      <c r="L14" s="1">
        <f t="shared" si="5"/>
        <v>-1</v>
      </c>
      <c r="M14" s="1">
        <f>SUMIF($C$7:C14,"BUY",$D$7:D14)</f>
        <v>3</v>
      </c>
      <c r="N14">
        <f>SUMIF($C$7:C14,"SELL",$D$7:D14)</f>
        <v>4</v>
      </c>
      <c r="O14">
        <f t="shared" si="6"/>
        <v>0</v>
      </c>
      <c r="P14">
        <f t="shared" si="7"/>
        <v>0</v>
      </c>
      <c r="Q14">
        <f t="shared" si="13"/>
        <v>-975120</v>
      </c>
      <c r="R14">
        <f t="shared" si="14"/>
        <v>975120</v>
      </c>
      <c r="S14">
        <f t="shared" si="15"/>
        <v>975500</v>
      </c>
      <c r="T14" s="4">
        <f t="shared" si="16"/>
        <v>-975500</v>
      </c>
      <c r="U14" t="str">
        <f t="shared" si="8"/>
        <v>YES</v>
      </c>
      <c r="V14" t="str">
        <f t="shared" si="9"/>
        <v>YES</v>
      </c>
    </row>
    <row r="15" spans="2:22">
      <c r="B15" s="7">
        <v>9</v>
      </c>
      <c r="C15" s="6" t="str">
        <f t="shared" si="10"/>
        <v/>
      </c>
      <c r="D15" s="19"/>
      <c r="E15" s="24"/>
      <c r="F15" s="6" t="str">
        <f t="shared" si="0"/>
        <v/>
      </c>
      <c r="G15" s="30" t="str">
        <f t="shared" si="1"/>
        <v/>
      </c>
      <c r="H15" s="31" t="str">
        <f t="shared" si="2"/>
        <v/>
      </c>
      <c r="I15" s="16"/>
      <c r="J15" s="1">
        <f t="shared" si="3"/>
        <v>4</v>
      </c>
      <c r="K15" s="1">
        <f t="shared" si="4"/>
        <v>10000</v>
      </c>
      <c r="L15" s="1">
        <f t="shared" si="5"/>
        <v>-1</v>
      </c>
      <c r="M15" s="1">
        <f>SUMIF($C$7:C15,"BUY",$D$7:D15)</f>
        <v>3</v>
      </c>
      <c r="N15">
        <f>SUMIF($C$7:C15,"SELL",$D$7:D15)</f>
        <v>4</v>
      </c>
      <c r="O15">
        <f t="shared" si="6"/>
        <v>0</v>
      </c>
      <c r="P15">
        <f t="shared" si="7"/>
        <v>0</v>
      </c>
      <c r="Q15">
        <f t="shared" si="13"/>
        <v>-975120</v>
      </c>
      <c r="R15">
        <f t="shared" si="14"/>
        <v>975120</v>
      </c>
      <c r="S15">
        <f t="shared" si="15"/>
        <v>975500</v>
      </c>
      <c r="T15" s="4">
        <f t="shared" si="16"/>
        <v>-975500</v>
      </c>
      <c r="U15" t="b">
        <f t="shared" si="8"/>
        <v>0</v>
      </c>
      <c r="V15" t="str">
        <f t="shared" si="9"/>
        <v>FALSE</v>
      </c>
    </row>
    <row r="16" spans="2:22">
      <c r="B16" s="7">
        <v>10</v>
      </c>
      <c r="C16" s="6" t="str">
        <f t="shared" si="10"/>
        <v/>
      </c>
      <c r="D16" s="19"/>
      <c r="E16" s="24"/>
      <c r="F16" s="6" t="str">
        <f t="shared" si="0"/>
        <v/>
      </c>
      <c r="G16" s="30" t="str">
        <f t="shared" si="1"/>
        <v/>
      </c>
      <c r="H16" s="31" t="str">
        <f t="shared" si="2"/>
        <v/>
      </c>
      <c r="I16" s="16"/>
      <c r="J16" s="1">
        <f t="shared" si="3"/>
        <v>4</v>
      </c>
      <c r="K16" s="1">
        <f t="shared" si="4"/>
        <v>10000</v>
      </c>
      <c r="L16" s="1">
        <f t="shared" si="5"/>
        <v>-1</v>
      </c>
      <c r="M16" s="1">
        <f>SUMIF($C$7:C16,"BUY",$D$7:D16)</f>
        <v>3</v>
      </c>
      <c r="N16">
        <f>SUMIF($C$7:C16,"SELL",$D$7:D16)</f>
        <v>4</v>
      </c>
      <c r="O16">
        <f t="shared" si="6"/>
        <v>0</v>
      </c>
      <c r="P16">
        <f t="shared" si="7"/>
        <v>0</v>
      </c>
      <c r="Q16">
        <f t="shared" si="13"/>
        <v>-975120</v>
      </c>
      <c r="R16">
        <f t="shared" si="14"/>
        <v>975120</v>
      </c>
      <c r="S16">
        <f t="shared" si="15"/>
        <v>975500</v>
      </c>
      <c r="T16" s="4">
        <f t="shared" si="16"/>
        <v>-975500</v>
      </c>
      <c r="U16" t="b">
        <f t="shared" si="8"/>
        <v>0</v>
      </c>
      <c r="V16" t="str">
        <f t="shared" si="9"/>
        <v>FALSE</v>
      </c>
    </row>
    <row r="17" spans="2:22">
      <c r="B17" s="7">
        <v>11</v>
      </c>
      <c r="C17" s="6" t="str">
        <f t="shared" si="10"/>
        <v/>
      </c>
      <c r="D17" s="19"/>
      <c r="E17" s="24"/>
      <c r="F17" s="6" t="str">
        <f t="shared" si="0"/>
        <v/>
      </c>
      <c r="G17" s="30" t="str">
        <f t="shared" si="1"/>
        <v/>
      </c>
      <c r="H17" s="31" t="str">
        <f t="shared" si="2"/>
        <v/>
      </c>
      <c r="I17" s="16"/>
      <c r="J17" s="1">
        <f t="shared" si="3"/>
        <v>4</v>
      </c>
      <c r="K17" s="1">
        <f t="shared" si="4"/>
        <v>10000</v>
      </c>
      <c r="L17" s="1">
        <f t="shared" si="5"/>
        <v>-1</v>
      </c>
      <c r="M17" s="1">
        <f>SUMIF($C$7:C17,"BUY",$D$7:D17)</f>
        <v>3</v>
      </c>
      <c r="N17">
        <f>SUMIF($C$7:C17,"SELL",$D$7:D17)</f>
        <v>4</v>
      </c>
      <c r="O17">
        <f t="shared" si="6"/>
        <v>0</v>
      </c>
      <c r="P17">
        <f t="shared" si="7"/>
        <v>0</v>
      </c>
      <c r="Q17">
        <f t="shared" si="13"/>
        <v>-975120</v>
      </c>
      <c r="R17">
        <f t="shared" si="14"/>
        <v>975120</v>
      </c>
      <c r="S17">
        <f t="shared" si="15"/>
        <v>975500</v>
      </c>
      <c r="T17" s="4">
        <f t="shared" si="16"/>
        <v>-975500</v>
      </c>
      <c r="U17" t="b">
        <f t="shared" si="8"/>
        <v>0</v>
      </c>
      <c r="V17" t="str">
        <f t="shared" si="9"/>
        <v>FALSE</v>
      </c>
    </row>
    <row r="18" spans="2:22">
      <c r="B18" s="7">
        <v>12</v>
      </c>
      <c r="C18" s="6" t="str">
        <f t="shared" si="10"/>
        <v/>
      </c>
      <c r="D18" s="19"/>
      <c r="E18" s="24"/>
      <c r="F18" s="6" t="str">
        <f t="shared" si="0"/>
        <v/>
      </c>
      <c r="G18" s="30" t="str">
        <f t="shared" si="1"/>
        <v/>
      </c>
      <c r="H18" s="31" t="str">
        <f t="shared" si="2"/>
        <v/>
      </c>
      <c r="I18" s="16"/>
      <c r="J18" s="1">
        <f t="shared" si="3"/>
        <v>4</v>
      </c>
      <c r="K18" s="1">
        <f t="shared" si="4"/>
        <v>10000</v>
      </c>
      <c r="L18" s="1">
        <f t="shared" si="5"/>
        <v>-1</v>
      </c>
      <c r="M18" s="1">
        <f>SUMIF($C$7:C18,"BUY",$D$7:D18)</f>
        <v>3</v>
      </c>
      <c r="N18">
        <f>SUMIF($C$7:C18,"SELL",$D$7:D18)</f>
        <v>4</v>
      </c>
      <c r="O18">
        <f t="shared" si="6"/>
        <v>0</v>
      </c>
      <c r="P18">
        <f t="shared" si="7"/>
        <v>0</v>
      </c>
      <c r="Q18">
        <f t="shared" si="13"/>
        <v>-975120</v>
      </c>
      <c r="R18">
        <f t="shared" si="14"/>
        <v>975120</v>
      </c>
      <c r="S18">
        <f t="shared" si="15"/>
        <v>975500</v>
      </c>
      <c r="T18" s="4">
        <f t="shared" si="16"/>
        <v>-975500</v>
      </c>
      <c r="U18" t="b">
        <f t="shared" si="8"/>
        <v>0</v>
      </c>
      <c r="V18" t="str">
        <f t="shared" si="9"/>
        <v>FALSE</v>
      </c>
    </row>
    <row r="19" spans="2:22">
      <c r="B19" s="7">
        <v>13</v>
      </c>
      <c r="C19" s="6" t="str">
        <f t="shared" si="10"/>
        <v/>
      </c>
      <c r="D19" s="19"/>
      <c r="E19" s="24"/>
      <c r="F19" s="6" t="str">
        <f t="shared" si="0"/>
        <v/>
      </c>
      <c r="G19" s="30" t="str">
        <f t="shared" si="1"/>
        <v/>
      </c>
      <c r="H19" s="31" t="str">
        <f t="shared" si="2"/>
        <v/>
      </c>
      <c r="I19" s="16"/>
      <c r="J19" s="1">
        <f t="shared" si="3"/>
        <v>4</v>
      </c>
      <c r="K19" s="1">
        <f t="shared" si="4"/>
        <v>10000</v>
      </c>
      <c r="L19" s="1">
        <f t="shared" si="5"/>
        <v>-1</v>
      </c>
      <c r="M19" s="1">
        <f>SUMIF($C$7:C19,"BUY",$D$7:D19)</f>
        <v>3</v>
      </c>
      <c r="N19">
        <f>SUMIF($C$7:C19,"SELL",$D$7:D19)</f>
        <v>4</v>
      </c>
      <c r="O19">
        <f t="shared" si="6"/>
        <v>0</v>
      </c>
      <c r="P19">
        <f t="shared" si="7"/>
        <v>0</v>
      </c>
      <c r="Q19">
        <f t="shared" si="13"/>
        <v>-975120</v>
      </c>
      <c r="R19">
        <f t="shared" si="14"/>
        <v>975120</v>
      </c>
      <c r="S19">
        <f t="shared" si="15"/>
        <v>975500</v>
      </c>
      <c r="T19" s="4">
        <f t="shared" si="16"/>
        <v>-975500</v>
      </c>
      <c r="U19" t="b">
        <f t="shared" si="8"/>
        <v>0</v>
      </c>
      <c r="V19" t="str">
        <f t="shared" si="9"/>
        <v>FALSE</v>
      </c>
    </row>
    <row r="20" spans="2:22">
      <c r="B20" s="7">
        <v>14</v>
      </c>
      <c r="C20" s="6" t="str">
        <f t="shared" si="10"/>
        <v/>
      </c>
      <c r="D20" s="19"/>
      <c r="E20" s="24"/>
      <c r="F20" s="6" t="str">
        <f t="shared" si="0"/>
        <v/>
      </c>
      <c r="G20" s="30" t="str">
        <f t="shared" si="1"/>
        <v/>
      </c>
      <c r="H20" s="31" t="str">
        <f t="shared" si="2"/>
        <v/>
      </c>
      <c r="I20" s="16"/>
      <c r="J20" s="1">
        <f t="shared" si="3"/>
        <v>4</v>
      </c>
      <c r="K20" s="1">
        <f t="shared" si="4"/>
        <v>10000</v>
      </c>
      <c r="L20" s="1">
        <f t="shared" si="5"/>
        <v>-1</v>
      </c>
      <c r="M20" s="1">
        <f>SUMIF($C$7:C20,"BUY",$D$7:D20)</f>
        <v>3</v>
      </c>
      <c r="N20">
        <f>SUMIF($C$7:C20,"SELL",$D$7:D20)</f>
        <v>4</v>
      </c>
      <c r="O20">
        <f t="shared" si="6"/>
        <v>0</v>
      </c>
      <c r="P20">
        <f t="shared" si="7"/>
        <v>0</v>
      </c>
      <c r="Q20">
        <f t="shared" si="13"/>
        <v>-975120</v>
      </c>
      <c r="R20">
        <f t="shared" si="14"/>
        <v>975120</v>
      </c>
      <c r="S20">
        <f t="shared" si="15"/>
        <v>975500</v>
      </c>
      <c r="T20" s="4">
        <f t="shared" si="16"/>
        <v>-975500</v>
      </c>
      <c r="U20" t="b">
        <f t="shared" si="8"/>
        <v>0</v>
      </c>
      <c r="V20" t="str">
        <f t="shared" si="9"/>
        <v>FALSE</v>
      </c>
    </row>
    <row r="21" spans="2:22">
      <c r="B21" s="7">
        <v>15</v>
      </c>
      <c r="C21" s="6" t="str">
        <f t="shared" si="10"/>
        <v/>
      </c>
      <c r="D21" s="19"/>
      <c r="E21" s="24"/>
      <c r="F21" s="6" t="str">
        <f t="shared" si="0"/>
        <v/>
      </c>
      <c r="G21" s="30" t="str">
        <f t="shared" si="1"/>
        <v/>
      </c>
      <c r="H21" s="31" t="str">
        <f t="shared" si="2"/>
        <v/>
      </c>
      <c r="I21" s="16"/>
      <c r="J21" s="1">
        <f t="shared" si="3"/>
        <v>4</v>
      </c>
      <c r="K21" s="1">
        <f t="shared" si="4"/>
        <v>10000</v>
      </c>
      <c r="L21" s="1">
        <f t="shared" si="5"/>
        <v>-1</v>
      </c>
      <c r="M21" s="1">
        <f>SUMIF($C$7:C21,"BUY",$D$7:D21)</f>
        <v>3</v>
      </c>
      <c r="N21">
        <f>SUMIF($C$7:C21,"SELL",$D$7:D21)</f>
        <v>4</v>
      </c>
      <c r="O21">
        <f t="shared" si="6"/>
        <v>0</v>
      </c>
      <c r="P21">
        <f t="shared" si="7"/>
        <v>0</v>
      </c>
      <c r="Q21">
        <f t="shared" si="13"/>
        <v>-975120</v>
      </c>
      <c r="R21">
        <f t="shared" si="14"/>
        <v>975120</v>
      </c>
      <c r="S21">
        <f t="shared" si="15"/>
        <v>975500</v>
      </c>
      <c r="T21" s="4">
        <f t="shared" si="16"/>
        <v>-975500</v>
      </c>
      <c r="U21" t="b">
        <f t="shared" si="8"/>
        <v>0</v>
      </c>
      <c r="V21" t="str">
        <f t="shared" si="9"/>
        <v>FALSE</v>
      </c>
    </row>
    <row r="22" spans="2:22">
      <c r="B22" s="7">
        <v>16</v>
      </c>
      <c r="C22" s="6" t="str">
        <f t="shared" si="10"/>
        <v/>
      </c>
      <c r="D22" s="19"/>
      <c r="E22" s="24"/>
      <c r="F22" s="6" t="str">
        <f t="shared" si="0"/>
        <v/>
      </c>
      <c r="G22" s="30" t="str">
        <f t="shared" si="1"/>
        <v/>
      </c>
      <c r="H22" s="31" t="str">
        <f t="shared" si="2"/>
        <v/>
      </c>
      <c r="I22" s="16"/>
      <c r="J22" s="1">
        <f t="shared" si="3"/>
        <v>4</v>
      </c>
      <c r="K22" s="1">
        <f t="shared" si="4"/>
        <v>10000</v>
      </c>
      <c r="L22" s="1">
        <f t="shared" si="5"/>
        <v>-1</v>
      </c>
      <c r="M22" s="1">
        <f>SUMIF($C$7:C22,"BUY",$D$7:D22)</f>
        <v>3</v>
      </c>
      <c r="N22">
        <f>SUMIF($C$7:C22,"SELL",$D$7:D22)</f>
        <v>4</v>
      </c>
      <c r="O22">
        <f t="shared" si="6"/>
        <v>0</v>
      </c>
      <c r="P22">
        <f t="shared" si="7"/>
        <v>0</v>
      </c>
      <c r="Q22">
        <f t="shared" si="13"/>
        <v>-975120</v>
      </c>
      <c r="R22">
        <f t="shared" si="14"/>
        <v>975120</v>
      </c>
      <c r="S22">
        <f t="shared" si="15"/>
        <v>975500</v>
      </c>
      <c r="T22" s="4">
        <f t="shared" si="16"/>
        <v>-975500</v>
      </c>
      <c r="U22" t="b">
        <f t="shared" si="8"/>
        <v>0</v>
      </c>
      <c r="V22" t="str">
        <f t="shared" si="9"/>
        <v>FALSE</v>
      </c>
    </row>
    <row r="23" spans="2:22">
      <c r="B23" s="7">
        <v>17</v>
      </c>
      <c r="C23" s="6" t="str">
        <f t="shared" si="10"/>
        <v/>
      </c>
      <c r="D23" s="19"/>
      <c r="E23" s="24"/>
      <c r="F23" s="6" t="str">
        <f t="shared" si="0"/>
        <v/>
      </c>
      <c r="G23" s="30" t="str">
        <f t="shared" si="1"/>
        <v/>
      </c>
      <c r="H23" s="31" t="str">
        <f t="shared" si="2"/>
        <v/>
      </c>
      <c r="I23" s="16"/>
      <c r="J23" s="1">
        <f t="shared" si="3"/>
        <v>4</v>
      </c>
      <c r="K23" s="1">
        <f t="shared" si="4"/>
        <v>10000</v>
      </c>
      <c r="L23" s="1">
        <f t="shared" si="5"/>
        <v>-1</v>
      </c>
      <c r="M23" s="1">
        <f>SUMIF($C$7:C23,"BUY",$D$7:D23)</f>
        <v>3</v>
      </c>
      <c r="N23">
        <f>SUMIF($C$7:C23,"SELL",$D$7:D23)</f>
        <v>4</v>
      </c>
      <c r="O23">
        <f t="shared" si="6"/>
        <v>0</v>
      </c>
      <c r="P23">
        <f t="shared" si="7"/>
        <v>0</v>
      </c>
      <c r="Q23">
        <f t="shared" si="13"/>
        <v>-975120</v>
      </c>
      <c r="R23">
        <f t="shared" si="14"/>
        <v>975120</v>
      </c>
      <c r="S23">
        <f t="shared" si="15"/>
        <v>975500</v>
      </c>
      <c r="T23" s="4">
        <f t="shared" si="16"/>
        <v>-975500</v>
      </c>
      <c r="U23" t="b">
        <f t="shared" si="8"/>
        <v>0</v>
      </c>
      <c r="V23" t="str">
        <f t="shared" si="9"/>
        <v>FALSE</v>
      </c>
    </row>
    <row r="24" spans="2:22">
      <c r="B24" s="7">
        <v>18</v>
      </c>
      <c r="C24" s="6" t="str">
        <f t="shared" si="10"/>
        <v/>
      </c>
      <c r="D24" s="19"/>
      <c r="E24" s="24"/>
      <c r="F24" s="6" t="str">
        <f t="shared" si="0"/>
        <v/>
      </c>
      <c r="G24" s="30" t="str">
        <f t="shared" si="1"/>
        <v/>
      </c>
      <c r="H24" s="31" t="str">
        <f t="shared" si="2"/>
        <v/>
      </c>
      <c r="I24" s="16"/>
      <c r="J24" s="1">
        <f t="shared" si="3"/>
        <v>4</v>
      </c>
      <c r="K24" s="1">
        <f t="shared" si="4"/>
        <v>10000</v>
      </c>
      <c r="L24" s="1">
        <f t="shared" si="5"/>
        <v>-1</v>
      </c>
      <c r="M24" s="1">
        <f>SUMIF($C$7:C24,"BUY",$D$7:D24)</f>
        <v>3</v>
      </c>
      <c r="N24">
        <f>SUMIF($C$7:C24,"SELL",$D$7:D24)</f>
        <v>4</v>
      </c>
      <c r="O24">
        <f t="shared" si="6"/>
        <v>0</v>
      </c>
      <c r="P24">
        <f t="shared" si="7"/>
        <v>0</v>
      </c>
      <c r="Q24">
        <f t="shared" si="13"/>
        <v>-975120</v>
      </c>
      <c r="R24">
        <f t="shared" si="14"/>
        <v>975120</v>
      </c>
      <c r="S24">
        <f t="shared" si="15"/>
        <v>975500</v>
      </c>
      <c r="T24" s="4">
        <f t="shared" si="16"/>
        <v>-975500</v>
      </c>
      <c r="U24" t="b">
        <f t="shared" si="8"/>
        <v>0</v>
      </c>
      <c r="V24" t="str">
        <f t="shared" si="9"/>
        <v>FALSE</v>
      </c>
    </row>
    <row r="25" spans="2:22">
      <c r="B25" s="7">
        <v>19</v>
      </c>
      <c r="C25" s="6" t="str">
        <f t="shared" si="10"/>
        <v/>
      </c>
      <c r="D25" s="19"/>
      <c r="E25" s="24"/>
      <c r="F25" s="6" t="str">
        <f t="shared" si="0"/>
        <v/>
      </c>
      <c r="G25" s="30" t="str">
        <f t="shared" si="1"/>
        <v/>
      </c>
      <c r="H25" s="31" t="str">
        <f t="shared" si="2"/>
        <v/>
      </c>
      <c r="I25" s="16"/>
      <c r="J25" s="1">
        <f t="shared" si="3"/>
        <v>4</v>
      </c>
      <c r="K25" s="1">
        <f t="shared" si="4"/>
        <v>10000</v>
      </c>
      <c r="L25" s="1">
        <f t="shared" si="5"/>
        <v>-1</v>
      </c>
      <c r="M25" s="1">
        <f>SUMIF($C$7:C25,"BUY",$D$7:D25)</f>
        <v>3</v>
      </c>
      <c r="N25">
        <f>SUMIF($C$7:C25,"SELL",$D$7:D25)</f>
        <v>4</v>
      </c>
      <c r="O25">
        <f t="shared" si="6"/>
        <v>0</v>
      </c>
      <c r="P25">
        <f t="shared" si="7"/>
        <v>0</v>
      </c>
      <c r="Q25">
        <f t="shared" si="13"/>
        <v>-975120</v>
      </c>
      <c r="R25">
        <f t="shared" si="14"/>
        <v>975120</v>
      </c>
      <c r="S25">
        <f t="shared" si="15"/>
        <v>975500</v>
      </c>
      <c r="T25" s="4">
        <f t="shared" si="16"/>
        <v>-975500</v>
      </c>
      <c r="U25" t="b">
        <f t="shared" si="8"/>
        <v>0</v>
      </c>
      <c r="V25" t="str">
        <f t="shared" si="9"/>
        <v>FALSE</v>
      </c>
    </row>
    <row r="26" spans="2:22" ht="15.75" thickBot="1">
      <c r="B26" s="8">
        <v>20</v>
      </c>
      <c r="C26" s="9" t="str">
        <f t="shared" si="10"/>
        <v/>
      </c>
      <c r="D26" s="21"/>
      <c r="E26" s="25"/>
      <c r="F26" s="9" t="str">
        <f t="shared" si="0"/>
        <v/>
      </c>
      <c r="G26" s="32" t="str">
        <f t="shared" si="1"/>
        <v/>
      </c>
      <c r="H26" s="33" t="str">
        <f t="shared" si="2"/>
        <v/>
      </c>
      <c r="I26" s="16"/>
      <c r="J26" s="1">
        <f t="shared" si="3"/>
        <v>4</v>
      </c>
      <c r="K26" s="1">
        <f t="shared" si="4"/>
        <v>10000</v>
      </c>
      <c r="L26" s="1">
        <f t="shared" si="5"/>
        <v>-1</v>
      </c>
      <c r="M26" s="1">
        <f>SUMIF($C$7:C26,"BUY",$D$7:D26)</f>
        <v>3</v>
      </c>
      <c r="N26">
        <f>SUMIF($C$7:C26,"SELL",$D$7:D26)</f>
        <v>4</v>
      </c>
      <c r="O26">
        <f t="shared" si="6"/>
        <v>0</v>
      </c>
      <c r="P26">
        <f t="shared" si="7"/>
        <v>0</v>
      </c>
      <c r="Q26">
        <f t="shared" si="13"/>
        <v>-975120</v>
      </c>
      <c r="R26">
        <f t="shared" si="14"/>
        <v>975120</v>
      </c>
      <c r="S26">
        <f t="shared" si="15"/>
        <v>975500</v>
      </c>
      <c r="T26" s="4">
        <f t="shared" si="16"/>
        <v>-975500</v>
      </c>
      <c r="U26" t="b">
        <f t="shared" si="8"/>
        <v>0</v>
      </c>
      <c r="V26" t="str">
        <f t="shared" si="9"/>
        <v>FALSE</v>
      </c>
    </row>
    <row r="27" spans="2:22">
      <c r="B27" s="5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P27" s="2">
        <f>SUM(P7:P26)</f>
        <v>975500</v>
      </c>
    </row>
    <row r="29" spans="2:22">
      <c r="K29" t="s">
        <v>2</v>
      </c>
    </row>
    <row r="30" spans="2:22">
      <c r="K30" t="s">
        <v>6</v>
      </c>
    </row>
  </sheetData>
  <conditionalFormatting sqref="V7:V26">
    <cfRule type="expression" dxfId="1" priority="2">
      <formula>$V7="YES"</formula>
    </cfRule>
  </conditionalFormatting>
  <conditionalFormatting sqref="G7:H26">
    <cfRule type="expression" dxfId="0" priority="1">
      <formula>$V7="YES"</formula>
    </cfRule>
  </conditionalFormatting>
  <dataValidations count="1">
    <dataValidation type="list" allowBlank="1" showInputMessage="1" showErrorMessage="1" sqref="C7">
      <formula1>$K$29:$K$30</formula1>
    </dataValidation>
  </dataValidation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Fibonacci Fx Trader.2 Decimals</vt:lpstr>
      <vt:lpstr>Fibonacci Fx Trader.4 Decimals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2013-07-20T09:38:29Z</dcterms:created>
  <dcterms:modified xsi:type="dcterms:W3CDTF">2014-04-14T02:00:24Z</dcterms:modified>
</cp:coreProperties>
</file>