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5180" windowHeight="8580" activeTab="1"/>
  </bookViews>
  <sheets>
    <sheet name="Chart1" sheetId="4" r:id="rId1"/>
    <sheet name="Sheet1" sheetId="1" r:id="rId2"/>
    <sheet name="Sheet2" sheetId="2" r:id="rId3"/>
    <sheet name="Sheet3" sheetId="3" r:id="rId4"/>
  </sheets>
  <calcPr calcId="144525"/>
</workbook>
</file>

<file path=xl/calcChain.xml><?xml version="1.0" encoding="utf-8"?>
<calcChain xmlns="http://schemas.openxmlformats.org/spreadsheetml/2006/main">
  <c r="A24" i="1" l="1"/>
  <c r="F24" i="1" s="1"/>
  <c r="B24" i="1"/>
  <c r="D2" i="1" l="1"/>
  <c r="F2" i="1"/>
  <c r="H2" i="1"/>
  <c r="F3" i="1" l="1"/>
  <c r="F4" i="1" l="1"/>
  <c r="F5" i="1" s="1"/>
  <c r="E19" i="1"/>
  <c r="F7" i="1" l="1"/>
  <c r="A21" i="1"/>
  <c r="A22" i="1" s="1"/>
  <c r="A23" i="1" s="1"/>
  <c r="F19" i="1"/>
  <c r="F20" i="1" s="1"/>
  <c r="E20" i="1"/>
  <c r="D19" i="1"/>
  <c r="D20" i="1" s="1"/>
  <c r="C19" i="1"/>
  <c r="C20" i="1" s="1"/>
  <c r="B23" i="1" s="1"/>
  <c r="B19" i="1"/>
  <c r="B20" i="1" s="1"/>
  <c r="A19" i="1"/>
  <c r="A20" i="1" s="1"/>
  <c r="G12" i="1"/>
  <c r="H3" i="1" l="1"/>
  <c r="H4" i="1" s="1"/>
  <c r="H5" i="1" s="1"/>
  <c r="D3" i="1"/>
  <c r="D4" i="1" s="1"/>
  <c r="D5" i="1" s="1"/>
  <c r="D7" i="1" l="1"/>
  <c r="D11" i="1" s="1"/>
  <c r="F15" i="1"/>
  <c r="G15" i="1" s="1"/>
  <c r="F11" i="1"/>
  <c r="D8" i="1"/>
  <c r="H7" i="1" l="1"/>
  <c r="H8" i="1"/>
  <c r="H11" i="1"/>
  <c r="C2" i="1"/>
  <c r="H6" i="1"/>
  <c r="C16" i="1" s="1"/>
  <c r="C17" i="1" s="1"/>
  <c r="D6" i="1"/>
  <c r="D10" i="1" s="1"/>
  <c r="C3" i="1" s="1"/>
  <c r="F6" i="1"/>
  <c r="H9" i="1"/>
  <c r="G3" i="1" s="1"/>
  <c r="D9" i="1" l="1"/>
  <c r="E3" i="1" s="1"/>
  <c r="H10" i="1"/>
  <c r="G2" i="1" s="1"/>
  <c r="A16" i="1"/>
  <c r="A17" i="1" s="1"/>
  <c r="F8" i="1"/>
  <c r="F9" i="1" s="1"/>
  <c r="E5" i="1" s="1"/>
  <c r="B16" i="1" l="1"/>
  <c r="F10" i="1"/>
  <c r="E4" i="1" s="1"/>
  <c r="B17" i="1" l="1"/>
  <c r="A18" i="1" s="1"/>
  <c r="B18" i="1"/>
  <c r="F18" i="1" l="1"/>
  <c r="F17" i="1"/>
  <c r="C5" i="1" s="1"/>
  <c r="D16" i="1"/>
  <c r="F16" i="1" l="1"/>
  <c r="D18" i="1"/>
  <c r="C4" i="1"/>
  <c r="B11" i="1" s="1"/>
  <c r="C11" i="1" l="1"/>
  <c r="C10" i="1"/>
  <c r="B5" i="1" l="1"/>
  <c r="A15" i="1"/>
  <c r="B8" i="1"/>
  <c r="G19" i="1" l="1"/>
  <c r="C7" i="1" l="1"/>
  <c r="C6" i="1" s="1"/>
  <c r="C8" i="1" s="1"/>
  <c r="D15" i="1" l="1"/>
  <c r="C9" i="1"/>
  <c r="C15" i="1" s="1"/>
  <c r="B9" i="1" s="1"/>
  <c r="B10" i="1" l="1"/>
  <c r="B12" i="1"/>
  <c r="A14" i="1"/>
  <c r="B13" i="1"/>
  <c r="C14" i="1" l="1"/>
  <c r="B14" i="1" s="1"/>
  <c r="A11" i="1"/>
  <c r="A8" i="1" s="1"/>
  <c r="A6" i="1"/>
  <c r="A5" i="1" s="1"/>
  <c r="E18" i="1" s="1"/>
  <c r="G18" i="1" l="1"/>
  <c r="H18" i="1"/>
  <c r="H17" i="1"/>
  <c r="B6" i="1"/>
  <c r="B7" i="1"/>
  <c r="A9" i="1" s="1"/>
  <c r="A10" i="1" l="1"/>
  <c r="D23" i="1"/>
  <c r="G20" i="1"/>
  <c r="G13" i="1"/>
  <c r="H20" i="1" s="1"/>
  <c r="H16" i="1"/>
  <c r="H15" i="1" s="1"/>
  <c r="G11" i="1" l="1"/>
  <c r="G9" i="1" s="1"/>
  <c r="A3" i="1"/>
  <c r="D24" i="1" s="1"/>
  <c r="A12" i="1"/>
  <c r="B4" i="1" s="1"/>
  <c r="G24" i="1"/>
  <c r="C24" i="1"/>
  <c r="H24" i="1" s="1"/>
  <c r="G10" i="1"/>
  <c r="G8" i="1" s="1"/>
  <c r="G7" i="1" s="1"/>
  <c r="G16" i="1"/>
  <c r="E23" i="1"/>
  <c r="A7" i="1"/>
  <c r="B21" i="1" s="1"/>
  <c r="E17" i="1" l="1"/>
  <c r="G17" i="1" s="1"/>
  <c r="G14" i="1" s="1"/>
  <c r="E24" i="1"/>
  <c r="B22" i="1" l="1"/>
  <c r="C22" i="1" l="1"/>
  <c r="C21" i="1"/>
  <c r="D21" i="1" s="1"/>
  <c r="E21" i="1" s="1"/>
  <c r="D22" i="1" l="1"/>
  <c r="F21" i="1"/>
  <c r="G21" i="1" s="1"/>
  <c r="H21" i="1" s="1"/>
  <c r="E22" i="1" l="1"/>
  <c r="F22" i="1" s="1"/>
  <c r="G22" i="1" s="1"/>
  <c r="H22" i="1" s="1"/>
  <c r="H19" i="1"/>
  <c r="C23" i="1"/>
  <c r="F23" i="1" s="1"/>
  <c r="G23" i="1" s="1"/>
  <c r="H23" i="1" s="1"/>
</calcChain>
</file>

<file path=xl/comments1.xml><?xml version="1.0" encoding="utf-8"?>
<comments xmlns="http://schemas.openxmlformats.org/spreadsheetml/2006/main">
  <authors>
    <author>orabi</author>
  </authors>
  <commentList>
    <comment ref="C1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FIRST HIGH
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FIRST LOW
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SECOND HIGH
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SECOND  LOW</t>
        </r>
      </text>
    </comment>
  </commentList>
</comments>
</file>

<file path=xl/sharedStrings.xml><?xml version="1.0" encoding="utf-8"?>
<sst xmlns="http://schemas.openxmlformats.org/spreadsheetml/2006/main" count="4" uniqueCount="4">
  <si>
    <t>High</t>
  </si>
  <si>
    <t>Low</t>
  </si>
  <si>
    <t>H-Lpips</t>
  </si>
  <si>
    <t>F1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</si>
</sst>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(* #,##0.00_);_(* \(#,##0.00\);_(* &quot;-&quot;??_);_(@_)"/>
    <numFmt numFmtId="164" formatCode="0.00000"/>
    <numFmt numFmtId="165" formatCode="0.000"/>
    <numFmt numFmtId="166" formatCode="0.0000"/>
    <numFmt numFmtId="167" formatCode="0.000000"/>
    <numFmt numFmtId="168" formatCode="0.00000E+00"/>
    <numFmt numFmtId="169" formatCode="0.0000000"/>
  </numFmts>
  <fonts count="34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36"/>
      <color rgb="FFFF0000"/>
      <name val="Calibri"/>
      <family val="2"/>
      <scheme val="minor"/>
    </font>
    <font>
      <sz val="28"/>
      <color rgb="FFFF0000"/>
      <name val="Calibri"/>
      <family val="2"/>
      <scheme val="minor"/>
    </font>
    <font>
      <sz val="22"/>
      <name val="Calibri"/>
      <family val="2"/>
      <scheme val="minor"/>
    </font>
    <font>
      <sz val="22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sz val="16"/>
      <name val="Calibri"/>
      <family val="2"/>
      <scheme val="minor"/>
    </font>
    <font>
      <sz val="22"/>
      <color rgb="FF00B0F0"/>
      <name val="Calibri"/>
      <family val="2"/>
      <scheme val="minor"/>
    </font>
    <font>
      <b/>
      <sz val="28"/>
      <color rgb="FFFF0000"/>
      <name val="Calibri"/>
      <family val="2"/>
      <scheme val="minor"/>
    </font>
    <font>
      <b/>
      <sz val="22"/>
      <color rgb="FFFF0000"/>
      <name val="Cambria"/>
      <family val="1"/>
      <scheme val="major"/>
    </font>
    <font>
      <b/>
      <sz val="36"/>
      <color rgb="FFFF0000"/>
      <name val="Cambria"/>
      <family val="1"/>
      <scheme val="major"/>
    </font>
    <font>
      <b/>
      <sz val="36"/>
      <color rgb="FF00B050"/>
      <name val="Cambria"/>
      <family val="1"/>
      <scheme val="major"/>
    </font>
    <font>
      <sz val="36"/>
      <color rgb="FF00B050"/>
      <name val="Calibri"/>
      <family val="2"/>
      <scheme val="minor"/>
    </font>
    <font>
      <sz val="28"/>
      <color rgb="FF00B0F0"/>
      <name val="Calibri"/>
      <family val="2"/>
      <scheme val="minor"/>
    </font>
    <font>
      <sz val="28"/>
      <color rgb="FF00B050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36"/>
      <color rgb="FF00B050"/>
      <name val="Calibri"/>
      <family val="2"/>
      <scheme val="minor"/>
    </font>
    <font>
      <b/>
      <sz val="36"/>
      <color rgb="FF00B0F0"/>
      <name val="Calibri"/>
      <family val="2"/>
      <scheme val="minor"/>
    </font>
    <font>
      <sz val="36"/>
      <color rgb="FF00B0F0"/>
      <name val="Calibri"/>
      <family val="2"/>
      <scheme val="minor"/>
    </font>
    <font>
      <b/>
      <i/>
      <sz val="48"/>
      <color rgb="FFFF0000"/>
      <name val="Calibri"/>
      <family val="2"/>
      <scheme val="minor"/>
    </font>
    <font>
      <sz val="48"/>
      <color rgb="FFFF0000"/>
      <name val="Calibri"/>
      <family val="2"/>
      <scheme val="minor"/>
    </font>
    <font>
      <sz val="22"/>
      <color theme="3"/>
      <name val="Calibri"/>
      <family val="2"/>
      <scheme val="minor"/>
    </font>
    <font>
      <sz val="22"/>
      <color rgb="FFFFFF00"/>
      <name val="Calibri"/>
      <family val="2"/>
      <scheme val="minor"/>
    </font>
    <font>
      <sz val="28"/>
      <color rgb="FFFFFF00"/>
      <name val="Calibri"/>
      <family val="2"/>
      <scheme val="minor"/>
    </font>
    <font>
      <b/>
      <sz val="36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36"/>
      <color rgb="FFFF0000"/>
      <name val="Calibri"/>
      <family val="2"/>
      <scheme val="minor"/>
    </font>
    <font>
      <b/>
      <sz val="28"/>
      <name val="Calibri"/>
      <family val="2"/>
      <scheme val="minor"/>
    </font>
    <font>
      <sz val="28"/>
      <name val="Calibri"/>
      <family val="2"/>
      <scheme val="minor"/>
    </font>
    <font>
      <b/>
      <i/>
      <sz val="36"/>
      <name val="Calibri"/>
      <family val="2"/>
      <scheme val="minor"/>
    </font>
    <font>
      <b/>
      <i/>
      <sz val="48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69">
    <xf numFmtId="0" fontId="0" fillId="0" borderId="0" xfId="0"/>
    <xf numFmtId="166" fontId="10" fillId="3" borderId="0" xfId="0" applyNumberFormat="1" applyFont="1" applyFill="1" applyAlignment="1" applyProtection="1">
      <protection hidden="1"/>
    </xf>
    <xf numFmtId="164" fontId="10" fillId="3" borderId="0" xfId="0" applyNumberFormat="1" applyFont="1" applyFill="1" applyAlignment="1" applyProtection="1">
      <protection hidden="1"/>
    </xf>
    <xf numFmtId="2" fontId="10" fillId="3" borderId="0" xfId="0" applyNumberFormat="1" applyFont="1" applyFill="1" applyAlignment="1" applyProtection="1">
      <protection hidden="1"/>
    </xf>
    <xf numFmtId="1" fontId="10" fillId="3" borderId="0" xfId="0" applyNumberFormat="1" applyFont="1" applyFill="1" applyAlignment="1" applyProtection="1">
      <protection hidden="1"/>
    </xf>
    <xf numFmtId="165" fontId="10" fillId="3" borderId="0" xfId="0" applyNumberFormat="1" applyFont="1" applyFill="1" applyAlignment="1" applyProtection="1">
      <protection hidden="1"/>
    </xf>
    <xf numFmtId="1" fontId="7" fillId="3" borderId="0" xfId="0" applyNumberFormat="1" applyFont="1" applyFill="1" applyAlignment="1" applyProtection="1">
      <protection hidden="1"/>
    </xf>
    <xf numFmtId="1" fontId="10" fillId="3" borderId="0" xfId="1" applyNumberFormat="1" applyFont="1" applyFill="1" applyAlignment="1" applyProtection="1">
      <protection hidden="1"/>
    </xf>
    <xf numFmtId="164" fontId="10" fillId="3" borderId="0" xfId="1" applyNumberFormat="1" applyFont="1" applyFill="1" applyAlignment="1" applyProtection="1">
      <protection hidden="1"/>
    </xf>
    <xf numFmtId="0" fontId="12" fillId="3" borderId="0" xfId="0" applyFont="1" applyFill="1" applyAlignment="1" applyProtection="1">
      <protection hidden="1"/>
    </xf>
    <xf numFmtId="0" fontId="13" fillId="3" borderId="0" xfId="0" applyFont="1" applyFill="1" applyAlignment="1" applyProtection="1">
      <alignment horizontal="center"/>
      <protection hidden="1"/>
    </xf>
    <xf numFmtId="0" fontId="14" fillId="3" borderId="0" xfId="0" applyFont="1" applyFill="1" applyAlignment="1" applyProtection="1">
      <alignment horizontal="center"/>
      <protection hidden="1"/>
    </xf>
    <xf numFmtId="2" fontId="16" fillId="3" borderId="0" xfId="0" applyNumberFormat="1" applyFont="1" applyFill="1" applyAlignment="1" applyProtection="1">
      <protection hidden="1"/>
    </xf>
    <xf numFmtId="166" fontId="20" fillId="3" borderId="0" xfId="0" applyNumberFormat="1" applyFont="1" applyFill="1" applyAlignment="1" applyProtection="1">
      <protection hidden="1"/>
    </xf>
    <xf numFmtId="2" fontId="20" fillId="3" borderId="0" xfId="0" applyNumberFormat="1" applyFont="1" applyFill="1" applyAlignment="1" applyProtection="1">
      <protection hidden="1"/>
    </xf>
    <xf numFmtId="1" fontId="20" fillId="3" borderId="0" xfId="0" applyNumberFormat="1" applyFont="1" applyFill="1" applyAlignment="1" applyProtection="1">
      <protection hidden="1"/>
    </xf>
    <xf numFmtId="166" fontId="17" fillId="3" borderId="0" xfId="0" applyNumberFormat="1" applyFont="1" applyFill="1" applyAlignment="1" applyProtection="1">
      <protection hidden="1"/>
    </xf>
    <xf numFmtId="1" fontId="6" fillId="4" borderId="1" xfId="0" applyNumberFormat="1" applyFont="1" applyFill="1" applyBorder="1" applyAlignment="1" applyProtection="1">
      <alignment horizontal="center"/>
      <protection hidden="1"/>
    </xf>
    <xf numFmtId="164" fontId="15" fillId="4" borderId="0" xfId="0" applyNumberFormat="1" applyFont="1" applyFill="1" applyAlignment="1" applyProtection="1">
      <alignment horizontal="center"/>
      <protection hidden="1"/>
    </xf>
    <xf numFmtId="164" fontId="4" fillId="4" borderId="0" xfId="0" applyNumberFormat="1" applyFont="1" applyFill="1" applyAlignment="1" applyProtection="1">
      <alignment horizontal="center"/>
      <protection hidden="1"/>
    </xf>
    <xf numFmtId="167" fontId="21" fillId="3" borderId="0" xfId="1" applyNumberFormat="1" applyFont="1" applyFill="1" applyBorder="1" applyAlignment="1" applyProtection="1">
      <protection hidden="1"/>
    </xf>
    <xf numFmtId="167" fontId="15" fillId="4" borderId="2" xfId="0" applyNumberFormat="1" applyFont="1" applyFill="1" applyBorder="1" applyAlignment="1" applyProtection="1">
      <alignment horizontal="center"/>
      <protection hidden="1"/>
    </xf>
    <xf numFmtId="165" fontId="21" fillId="3" borderId="0" xfId="0" applyNumberFormat="1" applyFont="1" applyFill="1" applyAlignment="1" applyProtection="1">
      <protection hidden="1"/>
    </xf>
    <xf numFmtId="166" fontId="21" fillId="3" borderId="0" xfId="0" applyNumberFormat="1" applyFont="1" applyFill="1" applyAlignment="1" applyProtection="1">
      <alignment horizontal="center"/>
      <protection hidden="1"/>
    </xf>
    <xf numFmtId="167" fontId="11" fillId="3" borderId="5" xfId="0" applyNumberFormat="1" applyFont="1" applyFill="1" applyBorder="1" applyAlignment="1" applyProtection="1">
      <protection hidden="1"/>
    </xf>
    <xf numFmtId="1" fontId="17" fillId="4" borderId="6" xfId="0" applyNumberFormat="1" applyFont="1" applyFill="1" applyBorder="1" applyAlignment="1" applyProtection="1">
      <protection hidden="1"/>
    </xf>
    <xf numFmtId="1" fontId="17" fillId="4" borderId="8" xfId="0" applyNumberFormat="1" applyFont="1" applyFill="1" applyBorder="1" applyAlignment="1" applyProtection="1">
      <protection hidden="1"/>
    </xf>
    <xf numFmtId="164" fontId="5" fillId="4" borderId="4" xfId="1" applyNumberFormat="1" applyFont="1" applyFill="1" applyBorder="1" applyAlignment="1" applyProtection="1">
      <protection hidden="1"/>
    </xf>
    <xf numFmtId="1" fontId="18" fillId="4" borderId="11" xfId="1" applyNumberFormat="1" applyFont="1" applyFill="1" applyBorder="1" applyAlignment="1" applyProtection="1">
      <protection hidden="1"/>
    </xf>
    <xf numFmtId="0" fontId="0" fillId="5" borderId="0" xfId="0" applyFill="1"/>
    <xf numFmtId="0" fontId="8" fillId="5" borderId="0" xfId="0" applyFont="1" applyFill="1"/>
    <xf numFmtId="164" fontId="4" fillId="4" borderId="0" xfId="0" applyNumberFormat="1" applyFont="1" applyFill="1" applyAlignment="1" applyProtection="1">
      <protection hidden="1"/>
    </xf>
    <xf numFmtId="168" fontId="0" fillId="5" borderId="0" xfId="0" applyNumberFormat="1" applyFill="1"/>
    <xf numFmtId="165" fontId="9" fillId="5" borderId="0" xfId="0" applyNumberFormat="1" applyFont="1" applyFill="1" applyAlignment="1">
      <alignment horizontal="center"/>
    </xf>
    <xf numFmtId="167" fontId="5" fillId="4" borderId="10" xfId="1" applyNumberFormat="1" applyFont="1" applyFill="1" applyBorder="1" applyAlignment="1" applyProtection="1">
      <protection hidden="1"/>
    </xf>
    <xf numFmtId="164" fontId="21" fillId="3" borderId="0" xfId="0" applyNumberFormat="1" applyFont="1" applyFill="1" applyAlignment="1" applyProtection="1">
      <protection hidden="1"/>
    </xf>
    <xf numFmtId="164" fontId="21" fillId="3" borderId="0" xfId="1" applyNumberFormat="1" applyFont="1" applyFill="1" applyAlignment="1" applyProtection="1">
      <protection hidden="1"/>
    </xf>
    <xf numFmtId="167" fontId="10" fillId="3" borderId="0" xfId="0" applyNumberFormat="1" applyFont="1" applyFill="1" applyAlignment="1" applyProtection="1">
      <protection hidden="1"/>
    </xf>
    <xf numFmtId="166" fontId="22" fillId="6" borderId="0" xfId="0" applyNumberFormat="1" applyFont="1" applyFill="1" applyAlignment="1" applyProtection="1">
      <protection hidden="1"/>
    </xf>
    <xf numFmtId="1" fontId="24" fillId="3" borderId="0" xfId="0" applyNumberFormat="1" applyFont="1" applyFill="1" applyAlignment="1" applyProtection="1">
      <protection hidden="1"/>
    </xf>
    <xf numFmtId="1" fontId="25" fillId="7" borderId="1" xfId="0" applyNumberFormat="1" applyFont="1" applyFill="1" applyBorder="1" applyAlignment="1" applyProtection="1">
      <protection hidden="1"/>
    </xf>
    <xf numFmtId="1" fontId="25" fillId="7" borderId="12" xfId="0" applyNumberFormat="1" applyFont="1" applyFill="1" applyBorder="1" applyAlignment="1" applyProtection="1">
      <protection hidden="1"/>
    </xf>
    <xf numFmtId="1" fontId="25" fillId="7" borderId="2" xfId="0" applyNumberFormat="1" applyFont="1" applyFill="1" applyBorder="1" applyAlignment="1" applyProtection="1">
      <protection hidden="1"/>
    </xf>
    <xf numFmtId="166" fontId="26" fillId="7" borderId="0" xfId="0" applyNumberFormat="1" applyFont="1" applyFill="1" applyAlignment="1" applyProtection="1">
      <protection hidden="1"/>
    </xf>
    <xf numFmtId="164" fontId="26" fillId="7" borderId="0" xfId="0" applyNumberFormat="1" applyFont="1" applyFill="1" applyAlignment="1" applyProtection="1">
      <protection hidden="1"/>
    </xf>
    <xf numFmtId="166" fontId="26" fillId="7" borderId="0" xfId="0" applyNumberFormat="1" applyFont="1" applyFill="1" applyBorder="1" applyAlignment="1" applyProtection="1">
      <protection hidden="1"/>
    </xf>
    <xf numFmtId="1" fontId="17" fillId="7" borderId="7" xfId="0" applyNumberFormat="1" applyFont="1" applyFill="1" applyBorder="1" applyAlignment="1" applyProtection="1">
      <protection hidden="1"/>
    </xf>
    <xf numFmtId="1" fontId="17" fillId="7" borderId="9" xfId="0" applyNumberFormat="1" applyFont="1" applyFill="1" applyBorder="1" applyAlignment="1" applyProtection="1">
      <protection hidden="1"/>
    </xf>
    <xf numFmtId="1" fontId="5" fillId="7" borderId="0" xfId="0" applyNumberFormat="1" applyFont="1" applyFill="1" applyBorder="1" applyAlignment="1" applyProtection="1">
      <protection hidden="1"/>
    </xf>
    <xf numFmtId="164" fontId="27" fillId="7" borderId="0" xfId="0" applyNumberFormat="1" applyFont="1" applyFill="1" applyAlignment="1" applyProtection="1">
      <protection hidden="1"/>
    </xf>
    <xf numFmtId="0" fontId="28" fillId="5" borderId="0" xfId="0" applyFont="1" applyFill="1"/>
    <xf numFmtId="166" fontId="4" fillId="3" borderId="0" xfId="0" applyNumberFormat="1" applyFont="1" applyFill="1" applyAlignment="1" applyProtection="1">
      <protection hidden="1"/>
    </xf>
    <xf numFmtId="166" fontId="4" fillId="3" borderId="0" xfId="1" applyNumberFormat="1" applyFont="1" applyFill="1" applyAlignment="1" applyProtection="1">
      <protection hidden="1"/>
    </xf>
    <xf numFmtId="166" fontId="4" fillId="3" borderId="0" xfId="1" applyNumberFormat="1" applyFont="1" applyFill="1" applyBorder="1" applyAlignment="1" applyProtection="1">
      <protection hidden="1"/>
    </xf>
    <xf numFmtId="166" fontId="27" fillId="3" borderId="0" xfId="1" applyNumberFormat="1" applyFont="1" applyFill="1" applyBorder="1" applyAlignment="1" applyProtection="1">
      <protection hidden="1"/>
    </xf>
    <xf numFmtId="166" fontId="4" fillId="8" borderId="0" xfId="1" applyNumberFormat="1" applyFont="1" applyFill="1" applyAlignment="1">
      <alignment horizontal="center"/>
    </xf>
    <xf numFmtId="166" fontId="4" fillId="8" borderId="0" xfId="0" applyNumberFormat="1" applyFont="1" applyFill="1" applyAlignment="1">
      <alignment horizontal="center"/>
    </xf>
    <xf numFmtId="166" fontId="4" fillId="8" borderId="0" xfId="0" applyNumberFormat="1" applyFont="1" applyFill="1" applyBorder="1" applyAlignment="1">
      <alignment horizontal="center"/>
    </xf>
    <xf numFmtId="164" fontId="19" fillId="7" borderId="0" xfId="0" applyNumberFormat="1" applyFont="1" applyFill="1" applyAlignment="1" applyProtection="1">
      <protection hidden="1"/>
    </xf>
    <xf numFmtId="167" fontId="27" fillId="7" borderId="0" xfId="0" applyNumberFormat="1" applyFont="1" applyFill="1" applyAlignment="1" applyProtection="1">
      <protection hidden="1"/>
    </xf>
    <xf numFmtId="169" fontId="19" fillId="7" borderId="0" xfId="0" applyNumberFormat="1" applyFont="1" applyFill="1" applyAlignment="1" applyProtection="1">
      <protection hidden="1"/>
    </xf>
    <xf numFmtId="164" fontId="30" fillId="10" borderId="5" xfId="0" applyNumberFormat="1" applyFont="1" applyFill="1" applyBorder="1" applyAlignment="1" applyProtection="1">
      <protection hidden="1"/>
    </xf>
    <xf numFmtId="165" fontId="31" fillId="10" borderId="3" xfId="0" applyNumberFormat="1" applyFont="1" applyFill="1" applyBorder="1" applyAlignment="1" applyProtection="1">
      <protection hidden="1"/>
    </xf>
    <xf numFmtId="0" fontId="23" fillId="9" borderId="13" xfId="0" applyFont="1" applyFill="1" applyBorder="1" applyAlignment="1" applyProtection="1">
      <protection hidden="1"/>
    </xf>
    <xf numFmtId="166" fontId="22" fillId="9" borderId="13" xfId="0" applyNumberFormat="1" applyFont="1" applyFill="1" applyBorder="1" applyAlignment="1" applyProtection="1">
      <alignment horizontal="center"/>
      <protection hidden="1"/>
    </xf>
    <xf numFmtId="0" fontId="32" fillId="9" borderId="13" xfId="0" applyFont="1" applyFill="1" applyBorder="1" applyAlignment="1" applyProtection="1">
      <protection hidden="1"/>
    </xf>
    <xf numFmtId="166" fontId="33" fillId="11" borderId="0" xfId="0" applyNumberFormat="1" applyFont="1" applyFill="1" applyBorder="1" applyAlignment="1" applyProtection="1">
      <protection hidden="1"/>
    </xf>
    <xf numFmtId="166" fontId="29" fillId="2" borderId="0" xfId="0" applyNumberFormat="1" applyFont="1" applyFill="1" applyAlignment="1" applyProtection="1">
      <alignment horizontal="center"/>
      <protection hidden="1"/>
    </xf>
    <xf numFmtId="166" fontId="23" fillId="9" borderId="13" xfId="0" applyNumberFormat="1" applyFont="1" applyFill="1" applyBorder="1" applyAlignment="1" applyProtection="1">
      <protection hidden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val>
            <c:numRef>
              <c:f>Sheet1!$A$1:$A$23</c:f>
              <c:numCache>
                <c:formatCode>General</c:formatCode>
                <c:ptCount val="23"/>
                <c:pt idx="0">
                  <c:v>0</c:v>
                </c:pt>
                <c:pt idx="1">
                  <c:v>0</c:v>
                </c:pt>
                <c:pt idx="2" formatCode="0.0000">
                  <c:v>1.4095045635106831</c:v>
                </c:pt>
                <c:pt idx="3">
                  <c:v>0</c:v>
                </c:pt>
                <c:pt idx="4" formatCode="0.00">
                  <c:v>1.2820725631610177</c:v>
                </c:pt>
                <c:pt idx="5" formatCode="0.00">
                  <c:v>3.2589123126653081E-2</c:v>
                </c:pt>
                <c:pt idx="6" formatCode="0.000">
                  <c:v>1.4064668122634201</c:v>
                </c:pt>
                <c:pt idx="7" formatCode="0.0000">
                  <c:v>1.25274235234703</c:v>
                </c:pt>
                <c:pt idx="8" formatCode="0.0000">
                  <c:v>1.5592533211838764</c:v>
                </c:pt>
                <c:pt idx="9" formatCode="0.0000">
                  <c:v>1.4171815001973498</c:v>
                </c:pt>
                <c:pt idx="10" formatCode="0.00000">
                  <c:v>3.2589123126653082E-3</c:v>
                </c:pt>
                <c:pt idx="11" formatCode="0.0000">
                  <c:v>-0.39516843321492345</c:v>
                </c:pt>
                <c:pt idx="13" formatCode="0.00">
                  <c:v>-0.14895336770896495</c:v>
                </c:pt>
                <c:pt idx="14" formatCode="0.00">
                  <c:v>1.2494834400343646</c:v>
                </c:pt>
                <c:pt idx="15" formatCode="0.0000">
                  <c:v>1.1796831026560002</c:v>
                </c:pt>
                <c:pt idx="16" formatCode="0.0000">
                  <c:v>1.2007911218560001</c:v>
                </c:pt>
                <c:pt idx="17" formatCode="0.0000">
                  <c:v>1.2213944093986666</c:v>
                </c:pt>
                <c:pt idx="18" formatCode="0.0000">
                  <c:v>1.5237700000000001</c:v>
                </c:pt>
                <c:pt idx="19" formatCode="0.0000">
                  <c:v>1.5237700000000001</c:v>
                </c:pt>
                <c:pt idx="20" formatCode="0.0000">
                  <c:v>1.52024</c:v>
                </c:pt>
                <c:pt idx="21" formatCode="0.0000">
                  <c:v>1.52024</c:v>
                </c:pt>
                <c:pt idx="22" formatCode="0.0000">
                  <c:v>1.52024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Sheet1!$B$1:$B$23</c:f>
              <c:numCache>
                <c:formatCode>General</c:formatCode>
                <c:ptCount val="23"/>
                <c:pt idx="0">
                  <c:v>0</c:v>
                </c:pt>
                <c:pt idx="1">
                  <c:v>-6</c:v>
                </c:pt>
                <c:pt idx="2">
                  <c:v>1</c:v>
                </c:pt>
                <c:pt idx="3" formatCode="0.0000">
                  <c:v>1.8123499334122732</c:v>
                </c:pt>
                <c:pt idx="4" formatCode="0.00">
                  <c:v>0.35095743858988726</c:v>
                </c:pt>
                <c:pt idx="5" formatCode="0.000000">
                  <c:v>1.4407752428025113</c:v>
                </c:pt>
                <c:pt idx="6" formatCode="0.000">
                  <c:v>1.506434048317248</c:v>
                </c:pt>
                <c:pt idx="7" formatCode="0.00">
                  <c:v>1.3756931354956241</c:v>
                </c:pt>
                <c:pt idx="8" formatCode="0.0000">
                  <c:v>1.6120725940505045</c:v>
                </c:pt>
                <c:pt idx="9" formatCode="0.0000">
                  <c:v>1.3279289520774515</c:v>
                </c:pt>
                <c:pt idx="10" formatCode="0.0000">
                  <c:v>0.17485218169183092</c:v>
                </c:pt>
                <c:pt idx="11" formatCode="0.000000">
                  <c:v>1.7505703582323162</c:v>
                </c:pt>
                <c:pt idx="12" formatCode="0.000000">
                  <c:v>1.2748336581661766</c:v>
                </c:pt>
                <c:pt idx="13" formatCode="0.0000">
                  <c:v>0.208308122052312</c:v>
                </c:pt>
                <c:pt idx="15" formatCode="0.0000">
                  <c:v>1.2071742476639997</c:v>
                </c:pt>
                <c:pt idx="16" formatCode="0.0000">
                  <c:v>1.2248049020639997</c:v>
                </c:pt>
                <c:pt idx="17" formatCode="0.0000">
                  <c:v>1.2060405360253332</c:v>
                </c:pt>
                <c:pt idx="18" formatCode="0.0000">
                  <c:v>1.53731</c:v>
                </c:pt>
                <c:pt idx="19" formatCode="0.0000">
                  <c:v>1.53731</c:v>
                </c:pt>
                <c:pt idx="20" formatCode="0.0000">
                  <c:v>1.4118241562303848</c:v>
                </c:pt>
                <c:pt idx="21" formatCode="0.0000">
                  <c:v>1.3475383855352221</c:v>
                </c:pt>
                <c:pt idx="22" formatCode="0.0000">
                  <c:v>1.5032799999999999</c:v>
                </c:pt>
              </c:numCache>
            </c:numRef>
          </c:val>
        </c:ser>
        <c:ser>
          <c:idx val="2"/>
          <c:order val="2"/>
          <c:invertIfNegative val="0"/>
          <c:val>
            <c:numRef>
              <c:f>Sheet1!$C$1:$C$23</c:f>
              <c:numCache>
                <c:formatCode>0.0000</c:formatCode>
                <c:ptCount val="23"/>
                <c:pt idx="0" formatCode="0.00000">
                  <c:v>1.52024</c:v>
                </c:pt>
                <c:pt idx="1">
                  <c:v>0.57300733333333342</c:v>
                </c:pt>
                <c:pt idx="2">
                  <c:v>1.6599240182720001</c:v>
                </c:pt>
                <c:pt idx="3">
                  <c:v>1.550545317187455</c:v>
                </c:pt>
                <c:pt idx="4" formatCode="0.00">
                  <c:v>1.3756931354956241</c:v>
                </c:pt>
                <c:pt idx="5" formatCode="0.000000">
                  <c:v>-0.59177390915408457</c:v>
                </c:pt>
                <c:pt idx="6" formatCode="0.00">
                  <c:v>0.32079999999999997</c:v>
                </c:pt>
                <c:pt idx="7" formatCode="0.00">
                  <c:v>-0.17571116447992108</c:v>
                </c:pt>
                <c:pt idx="8" formatCode="0.00000">
                  <c:v>-0.79601871731370077</c:v>
                </c:pt>
                <c:pt idx="9" formatCode="0.00">
                  <c:v>1.6490833648548233</c:v>
                </c:pt>
                <c:pt idx="10" formatCode="0.00">
                  <c:v>1.2981259262649361</c:v>
                </c:pt>
                <c:pt idx="11" formatCode="0.000">
                  <c:v>0.1</c:v>
                </c:pt>
                <c:pt idx="12" formatCode="0.00">
                  <c:v>0.3</c:v>
                </c:pt>
                <c:pt idx="13" formatCode="0.00000">
                  <c:v>0.24176406241279308</c:v>
                </c:pt>
                <c:pt idx="14" formatCode="0.00000">
                  <c:v>0.79601871731370077</c:v>
                </c:pt>
                <c:pt idx="15">
                  <c:v>1.231264257756</c:v>
                </c:pt>
                <c:pt idx="16">
                  <c:v>1.238587204276</c:v>
                </c:pt>
                <c:pt idx="18">
                  <c:v>1.5032799999999999</c:v>
                </c:pt>
                <c:pt idx="19">
                  <c:v>1.5032799999999999</c:v>
                </c:pt>
                <c:pt idx="20">
                  <c:v>1.5927646873043972</c:v>
                </c:pt>
                <c:pt idx="21">
                  <c:v>1.6176575968537081</c:v>
                </c:pt>
                <c:pt idx="22">
                  <c:v>1.6858016272980749</c:v>
                </c:pt>
              </c:numCache>
            </c:numRef>
          </c:val>
        </c:ser>
        <c:ser>
          <c:idx val="3"/>
          <c:order val="3"/>
          <c:invertIfNegative val="0"/>
          <c:val>
            <c:numRef>
              <c:f>Sheet1!$D$1:$D$23</c:f>
              <c:numCache>
                <c:formatCode>0.0000</c:formatCode>
                <c:ptCount val="23"/>
                <c:pt idx="0" formatCode="0.00000">
                  <c:v>1.48184</c:v>
                </c:pt>
                <c:pt idx="1">
                  <c:v>3.839999999999999E-2</c:v>
                </c:pt>
                <c:pt idx="2">
                  <c:v>1.5010400000000002</c:v>
                </c:pt>
                <c:pt idx="3" formatCode="0.00000">
                  <c:v>0.54968799999999995</c:v>
                </c:pt>
                <c:pt idx="4" formatCode="0.00000">
                  <c:v>2.1108019199999991E-2</c:v>
                </c:pt>
                <c:pt idx="5" formatCode="0">
                  <c:v>0.30215689734399992</c:v>
                </c:pt>
                <c:pt idx="6" formatCode="0">
                  <c:v>0.54968799999999995</c:v>
                </c:pt>
                <c:pt idx="7" formatCode="0.000">
                  <c:v>1.5413480192</c:v>
                </c:pt>
                <c:pt idx="8" formatCode="0.000">
                  <c:v>1.2391911218560001</c:v>
                </c:pt>
                <c:pt idx="9" formatCode="0.000">
                  <c:v>1.778500017344</c:v>
                </c:pt>
                <c:pt idx="10" formatCode="0.000">
                  <c:v>1.4763431200000001</c:v>
                </c:pt>
                <c:pt idx="11" formatCode="0">
                  <c:v>0</c:v>
                </c:pt>
                <c:pt idx="12" formatCode="0">
                  <c:v>0</c:v>
                </c:pt>
                <c:pt idx="13" formatCode="0">
                  <c:v>0</c:v>
                </c:pt>
                <c:pt idx="14" formatCode="0.000000">
                  <c:v>0.20803137233708174</c:v>
                </c:pt>
                <c:pt idx="15">
                  <c:v>1.5353873373333382E-2</c:v>
                </c:pt>
                <c:pt idx="17">
                  <c:v>1.2139117113751583</c:v>
                </c:pt>
                <c:pt idx="18">
                  <c:v>1.5356799999999999</c:v>
                </c:pt>
                <c:pt idx="19">
                  <c:v>1.5356799999999999</c:v>
                </c:pt>
                <c:pt idx="20">
                  <c:v>1.3316314527357522</c:v>
                </c:pt>
                <c:pt idx="21">
                  <c:v>1.1944559414900757</c:v>
                </c:pt>
                <c:pt idx="22">
                  <c:v>1.5592533211838764</c:v>
                </c:pt>
              </c:numCache>
            </c:numRef>
          </c:val>
        </c:ser>
        <c:ser>
          <c:idx val="4"/>
          <c:order val="4"/>
          <c:invertIfNegative val="0"/>
          <c:val>
            <c:numRef>
              <c:f>Sheet1!$E$1:$E$23</c:f>
              <c:numCache>
                <c:formatCode>0.0000</c:formatCode>
                <c:ptCount val="23"/>
                <c:pt idx="0" formatCode="0.00000">
                  <c:v>1.5356799999999999</c:v>
                </c:pt>
                <c:pt idx="1">
                  <c:v>-2</c:v>
                </c:pt>
                <c:pt idx="2">
                  <c:v>1.357767120928</c:v>
                </c:pt>
                <c:pt idx="3">
                  <c:v>1.673627423368</c:v>
                </c:pt>
                <c:pt idx="4" formatCode="0.00">
                  <c:v>1.377521671032</c:v>
                </c:pt>
                <c:pt idx="8" formatCode="0">
                  <c:v>0</c:v>
                </c:pt>
                <c:pt idx="9" formatCode="0">
                  <c:v>0</c:v>
                </c:pt>
                <c:pt idx="10" formatCode="0">
                  <c:v>0</c:v>
                </c:pt>
                <c:pt idx="11" formatCode="0">
                  <c:v>0</c:v>
                </c:pt>
                <c:pt idx="12" formatCode="0">
                  <c:v>0</c:v>
                </c:pt>
                <c:pt idx="13" formatCode="0">
                  <c:v>0</c:v>
                </c:pt>
                <c:pt idx="14" formatCode="0.00000">
                  <c:v>0.32079999999999997</c:v>
                </c:pt>
                <c:pt idx="15">
                  <c:v>1.8</c:v>
                </c:pt>
                <c:pt idx="16">
                  <c:v>1.4064668122634201</c:v>
                </c:pt>
                <c:pt idx="17">
                  <c:v>1.2820725631610177</c:v>
                </c:pt>
                <c:pt idx="18">
                  <c:v>1.48184</c:v>
                </c:pt>
                <c:pt idx="19">
                  <c:v>1.48184</c:v>
                </c:pt>
                <c:pt idx="20">
                  <c:v>1.748935448308887</c:v>
                </c:pt>
                <c:pt idx="21">
                  <c:v>1.8382630787624734</c:v>
                </c:pt>
                <c:pt idx="22">
                  <c:v>1.4171815001973498</c:v>
                </c:pt>
              </c:numCache>
            </c:numRef>
          </c:val>
        </c:ser>
        <c:ser>
          <c:idx val="5"/>
          <c:order val="5"/>
          <c:invertIfNegative val="0"/>
          <c:val>
            <c:numRef>
              <c:f>Sheet1!$F$1:$F$23</c:f>
              <c:numCache>
                <c:formatCode>0.00000</c:formatCode>
                <c:ptCount val="23"/>
                <c:pt idx="0">
                  <c:v>1.5032799999999999</c:v>
                </c:pt>
                <c:pt idx="1">
                  <c:v>3.2399999999999984E-2</c:v>
                </c:pt>
                <c:pt idx="2">
                  <c:v>1.5194799999999999</c:v>
                </c:pt>
                <c:pt idx="3" formatCode="0.000000">
                  <c:v>0.54415600000000008</c:v>
                </c:pt>
                <c:pt idx="4">
                  <c:v>1.7630654399999994E-2</c:v>
                </c:pt>
                <c:pt idx="5" formatCode="0.0000">
                  <c:v>0.29610575233600012</c:v>
                </c:pt>
                <c:pt idx="6" formatCode="0.0000">
                  <c:v>0.54415600000000008</c:v>
                </c:pt>
                <c:pt idx="7" formatCode="0.00">
                  <c:v>1.5533106543999999</c:v>
                </c:pt>
                <c:pt idx="8" formatCode="0.00">
                  <c:v>1.2572049020639997</c:v>
                </c:pt>
                <c:pt idx="9" formatCode="0.00">
                  <c:v>1.7939441923360002</c:v>
                </c:pt>
                <c:pt idx="10" formatCode="0.00">
                  <c:v>1.49783844</c:v>
                </c:pt>
                <c:pt idx="11" formatCode="0">
                  <c:v>0</c:v>
                </c:pt>
                <c:pt idx="12" formatCode="0">
                  <c:v>0</c:v>
                </c:pt>
                <c:pt idx="13" formatCode="0">
                  <c:v>0</c:v>
                </c:pt>
                <c:pt idx="14" formatCode="0">
                  <c:v>0.54933855167494017</c:v>
                </c:pt>
                <c:pt idx="15" formatCode="0.0000">
                  <c:v>43.087500000000013</c:v>
                </c:pt>
                <c:pt idx="16" formatCode="0.0000">
                  <c:v>1.2369437500224965</c:v>
                </c:pt>
                <c:pt idx="17" formatCode="0.0000">
                  <c:v>1.1908796727278201</c:v>
                </c:pt>
                <c:pt idx="18" formatCode="0.0000">
                  <c:v>1.52024</c:v>
                </c:pt>
                <c:pt idx="19" formatCode="0.0000">
                  <c:v>1.52024</c:v>
                </c:pt>
                <c:pt idx="20" formatCode="0.0000">
                  <c:v>1.5402834505223195</c:v>
                </c:pt>
                <c:pt idx="21" formatCode="0.0000">
                  <c:v>1.3193916608366272</c:v>
                </c:pt>
                <c:pt idx="22" formatCode="0.0000">
                  <c:v>1.7003366721384425</c:v>
                </c:pt>
              </c:numCache>
            </c:numRef>
          </c:val>
        </c:ser>
        <c:ser>
          <c:idx val="6"/>
          <c:order val="6"/>
          <c:invertIfNegative val="0"/>
          <c:val>
            <c:numRef>
              <c:f>Sheet1!$G$1:$G$23</c:f>
              <c:numCache>
                <c:formatCode>0.0000</c:formatCode>
                <c:ptCount val="23"/>
                <c:pt idx="0" formatCode="0.00000">
                  <c:v>1.53731</c:v>
                </c:pt>
                <c:pt idx="1">
                  <c:v>1.6777501543820001</c:v>
                </c:pt>
                <c:pt idx="2">
                  <c:v>1.3852444121379999</c:v>
                </c:pt>
                <c:pt idx="6" formatCode="0">
                  <c:v>1.4869339894606981</c:v>
                </c:pt>
                <c:pt idx="7" formatCode="0">
                  <c:v>1.2993943958457568</c:v>
                </c:pt>
                <c:pt idx="8" formatCode="0">
                  <c:v>1.2638246026153419</c:v>
                </c:pt>
                <c:pt idx="9" formatCode="0">
                  <c:v>1.2874647816803839</c:v>
                </c:pt>
                <c:pt idx="10" formatCode="0">
                  <c:v>1.2874647816803839</c:v>
                </c:pt>
                <c:pt idx="11" formatCode="0">
                  <c:v>1.0187052689242806</c:v>
                </c:pt>
                <c:pt idx="12" formatCode="0">
                  <c:v>1.2993943958457566</c:v>
                </c:pt>
                <c:pt idx="13" formatCode="0.00000">
                  <c:v>1.0589996424797512</c:v>
                </c:pt>
                <c:pt idx="14" formatCode="0.00000">
                  <c:v>2.3800971645168523E-2</c:v>
                </c:pt>
                <c:pt idx="15">
                  <c:v>1.2690967664930959</c:v>
                </c:pt>
                <c:pt idx="16">
                  <c:v>44.49396681226343</c:v>
                </c:pt>
                <c:pt idx="17">
                  <c:v>44.369572563161029</c:v>
                </c:pt>
                <c:pt idx="18">
                  <c:v>1.52024</c:v>
                </c:pt>
                <c:pt idx="19">
                  <c:v>1.2755351675150111</c:v>
                </c:pt>
                <c:pt idx="20">
                  <c:v>1.8673937993239711</c:v>
                </c:pt>
                <c:pt idx="21">
                  <c:v>1.9781806245807763</c:v>
                </c:pt>
                <c:pt idx="22">
                  <c:v>1.3700473939075348</c:v>
                </c:pt>
              </c:numCache>
            </c:numRef>
          </c:val>
        </c:ser>
        <c:ser>
          <c:idx val="7"/>
          <c:order val="7"/>
          <c:invertIfNegative val="0"/>
          <c:val>
            <c:numRef>
              <c:f>Sheet1!$H$1:$H$23</c:f>
              <c:numCache>
                <c:formatCode>0.0000</c:formatCode>
                <c:ptCount val="23"/>
                <c:pt idx="0" formatCode="0.00000">
                  <c:v>1.5237700000000001</c:v>
                </c:pt>
                <c:pt idx="1">
                  <c:v>1.3539999999999885E-2</c:v>
                </c:pt>
                <c:pt idx="2">
                  <c:v>1.53054</c:v>
                </c:pt>
                <c:pt idx="3" formatCode="0.000000">
                  <c:v>0.54083800000000004</c:v>
                </c:pt>
                <c:pt idx="4" formatCode="0.0000000">
                  <c:v>7.3229465199999384E-3</c:v>
                </c:pt>
                <c:pt idx="5">
                  <c:v>0.29250574224400006</c:v>
                </c:pt>
                <c:pt idx="6">
                  <c:v>0.54083800000000004</c:v>
                </c:pt>
                <c:pt idx="7" formatCode="0.00">
                  <c:v>1.5446329465199999</c:v>
                </c:pt>
                <c:pt idx="8" formatCode="0.00">
                  <c:v>1.2521272042759999</c:v>
                </c:pt>
                <c:pt idx="9" formatCode="0.00">
                  <c:v>1.8108673622440001</c:v>
                </c:pt>
                <c:pt idx="10" formatCode="0.00">
                  <c:v>1.5183616200000001</c:v>
                </c:pt>
                <c:pt idx="12" formatCode="0">
                  <c:v>0</c:v>
                </c:pt>
                <c:pt idx="13" formatCode="0.000000">
                  <c:v>1</c:v>
                </c:pt>
                <c:pt idx="14" formatCode="0.000000">
                  <c:v>1.3084231792073313</c:v>
                </c:pt>
                <c:pt idx="15">
                  <c:v>1.2886099588070243</c:v>
                </c:pt>
                <c:pt idx="16">
                  <c:v>1.2755351675150111</c:v>
                </c:pt>
                <c:pt idx="17">
                  <c:v>1.295147354453031</c:v>
                </c:pt>
                <c:pt idx="18">
                  <c:v>1.5032799999999999</c:v>
                </c:pt>
                <c:pt idx="19">
                  <c:v>1.2993943958457566</c:v>
                </c:pt>
                <c:pt idx="20">
                  <c:v>1.6934634826973758</c:v>
                </c:pt>
                <c:pt idx="21">
                  <c:v>1.3442753670281711</c:v>
                </c:pt>
                <c:pt idx="22">
                  <c:v>1.4106445749591756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1655808"/>
        <c:axId val="51657344"/>
      </c:barChart>
      <c:catAx>
        <c:axId val="51655808"/>
        <c:scaling>
          <c:orientation val="minMax"/>
        </c:scaling>
        <c:delete val="0"/>
        <c:axPos val="b"/>
        <c:majorTickMark val="out"/>
        <c:minorTickMark val="none"/>
        <c:tickLblPos val="nextTo"/>
        <c:crossAx val="51657344"/>
        <c:crosses val="autoZero"/>
        <c:auto val="1"/>
        <c:lblAlgn val="ctr"/>
        <c:lblOffset val="100"/>
        <c:noMultiLvlLbl val="0"/>
      </c:catAx>
      <c:valAx>
        <c:axId val="516573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165580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yVal>
            <c:numRef>
              <c:f>Sheet1!$D$8:$D$11</c:f>
              <c:numCache>
                <c:formatCode>0.000</c:formatCode>
                <c:ptCount val="4"/>
                <c:pt idx="0">
                  <c:v>1.5413480192</c:v>
                </c:pt>
                <c:pt idx="1">
                  <c:v>1.2391911218560001</c:v>
                </c:pt>
                <c:pt idx="2">
                  <c:v>1.778500017344</c:v>
                </c:pt>
                <c:pt idx="3">
                  <c:v>1.4763431200000001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021504"/>
        <c:axId val="48023040"/>
      </c:scatterChart>
      <c:valAx>
        <c:axId val="48021504"/>
        <c:scaling>
          <c:orientation val="minMax"/>
        </c:scaling>
        <c:delete val="0"/>
        <c:axPos val="b"/>
        <c:majorTickMark val="out"/>
        <c:minorTickMark val="none"/>
        <c:tickLblPos val="nextTo"/>
        <c:crossAx val="48023040"/>
        <c:crosses val="autoZero"/>
        <c:crossBetween val="midCat"/>
      </c:valAx>
      <c:valAx>
        <c:axId val="48023040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48021504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yVal>
            <c:numRef>
              <c:f>Sheet1!$F$8:$F$11</c:f>
              <c:numCache>
                <c:formatCode>0.00</c:formatCode>
                <c:ptCount val="4"/>
                <c:pt idx="0">
                  <c:v>1.5533106543999999</c:v>
                </c:pt>
                <c:pt idx="1">
                  <c:v>1.2572049020639997</c:v>
                </c:pt>
                <c:pt idx="2">
                  <c:v>1.7939441923360002</c:v>
                </c:pt>
                <c:pt idx="3">
                  <c:v>1.49783844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1967872"/>
        <c:axId val="71969408"/>
      </c:scatterChart>
      <c:valAx>
        <c:axId val="71967872"/>
        <c:scaling>
          <c:orientation val="minMax"/>
        </c:scaling>
        <c:delete val="0"/>
        <c:axPos val="b"/>
        <c:majorTickMark val="out"/>
        <c:minorTickMark val="none"/>
        <c:tickLblPos val="nextTo"/>
        <c:crossAx val="71969408"/>
        <c:crosses val="autoZero"/>
        <c:crossBetween val="midCat"/>
      </c:valAx>
      <c:valAx>
        <c:axId val="71969408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71967872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42171961603933061"/>
          <c:y val="0.12704165434571391"/>
          <c:w val="0.33335771210018006"/>
          <c:h val="0.71475979733171646"/>
        </c:manualLayout>
      </c:layout>
      <c:scatterChart>
        <c:scatterStyle val="smoothMarker"/>
        <c:varyColors val="0"/>
        <c:ser>
          <c:idx val="0"/>
          <c:order val="0"/>
          <c:yVal>
            <c:numRef>
              <c:f>Sheet1!$H$8:$H$11</c:f>
              <c:numCache>
                <c:formatCode>0.00</c:formatCode>
                <c:ptCount val="4"/>
                <c:pt idx="0">
                  <c:v>1.5446329465199999</c:v>
                </c:pt>
                <c:pt idx="1">
                  <c:v>1.2521272042759999</c:v>
                </c:pt>
                <c:pt idx="2">
                  <c:v>1.8108673622440001</c:v>
                </c:pt>
                <c:pt idx="3">
                  <c:v>1.5183616200000001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1981312"/>
        <c:axId val="71995392"/>
      </c:scatterChart>
      <c:valAx>
        <c:axId val="71981312"/>
        <c:scaling>
          <c:orientation val="minMax"/>
        </c:scaling>
        <c:delete val="0"/>
        <c:axPos val="b"/>
        <c:majorTickMark val="out"/>
        <c:minorTickMark val="none"/>
        <c:tickLblPos val="nextTo"/>
        <c:crossAx val="71995392"/>
        <c:crosses val="autoZero"/>
        <c:crossBetween val="midCat"/>
      </c:valAx>
      <c:valAx>
        <c:axId val="71995392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71981312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3423920430998757"/>
          <c:y val="3.6163079615048117E-2"/>
          <c:w val="0.6576079569001243"/>
          <c:h val="0.93839546564179832"/>
        </c:manualLayout>
      </c:layout>
      <c:scatterChart>
        <c:scatterStyle val="smoothMarker"/>
        <c:varyColors val="0"/>
        <c:ser>
          <c:idx val="0"/>
          <c:order val="0"/>
          <c:yVal>
            <c:numRef>
              <c:f>Sheet1!$A$24:$D$24</c:f>
              <c:numCache>
                <c:formatCode>0.0000</c:formatCode>
                <c:ptCount val="4"/>
                <c:pt idx="0">
                  <c:v>1.48184</c:v>
                </c:pt>
                <c:pt idx="1">
                  <c:v>1.52024</c:v>
                </c:pt>
                <c:pt idx="2">
                  <c:v>1.4171815001973498</c:v>
                </c:pt>
                <c:pt idx="3">
                  <c:v>1.4095045635106831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017024"/>
        <c:axId val="72018560"/>
      </c:scatterChart>
      <c:valAx>
        <c:axId val="72017024"/>
        <c:scaling>
          <c:orientation val="minMax"/>
        </c:scaling>
        <c:delete val="0"/>
        <c:axPos val="b"/>
        <c:majorTickMark val="out"/>
        <c:minorTickMark val="none"/>
        <c:tickLblPos val="nextTo"/>
        <c:crossAx val="72018560"/>
        <c:crosses val="autoZero"/>
        <c:crossBetween val="midCat"/>
      </c:valAx>
      <c:valAx>
        <c:axId val="72018560"/>
        <c:scaling>
          <c:orientation val="minMax"/>
        </c:scaling>
        <c:delete val="0"/>
        <c:axPos val="l"/>
        <c:majorGridlines/>
        <c:numFmt formatCode="0.0000" sourceLinked="1"/>
        <c:majorTickMark val="out"/>
        <c:minorTickMark val="none"/>
        <c:tickLblPos val="nextTo"/>
        <c:crossAx val="72017024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txPr>
    <a:bodyPr/>
    <a:lstStyle/>
    <a:p>
      <a:pPr>
        <a:defRPr sz="10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4713867282494598E-2"/>
          <c:y val="2.6200636424871668E-2"/>
          <c:w val="0.87230376525307807"/>
          <c:h val="0.92176006317794346"/>
        </c:manualLayout>
      </c:layout>
      <c:scatterChart>
        <c:scatterStyle val="smoothMarker"/>
        <c:varyColors val="0"/>
        <c:ser>
          <c:idx val="0"/>
          <c:order val="0"/>
          <c:spPr>
            <a:ln>
              <a:solidFill>
                <a:srgbClr val="FF0000"/>
              </a:solidFill>
            </a:ln>
          </c:spPr>
          <c:marker>
            <c:symbol val="none"/>
          </c:marker>
          <c:yVal>
            <c:numRef>
              <c:f>Sheet1!$A$19:$H$19</c:f>
              <c:numCache>
                <c:formatCode>0.0000</c:formatCode>
                <c:ptCount val="8"/>
                <c:pt idx="0">
                  <c:v>1.5237700000000001</c:v>
                </c:pt>
                <c:pt idx="1">
                  <c:v>1.53731</c:v>
                </c:pt>
                <c:pt idx="2">
                  <c:v>1.5032799999999999</c:v>
                </c:pt>
                <c:pt idx="3">
                  <c:v>1.5356799999999999</c:v>
                </c:pt>
                <c:pt idx="4">
                  <c:v>1.48184</c:v>
                </c:pt>
                <c:pt idx="5">
                  <c:v>1.52024</c:v>
                </c:pt>
                <c:pt idx="6">
                  <c:v>1.52024</c:v>
                </c:pt>
                <c:pt idx="7">
                  <c:v>1.5032799999999999</c:v>
                </c:pt>
              </c:numCache>
            </c:numRef>
          </c:yVal>
          <c:smooth val="1"/>
        </c:ser>
        <c:ser>
          <c:idx val="1"/>
          <c:order val="1"/>
          <c:marker>
            <c:symbol val="none"/>
          </c:marker>
          <c:yVal>
            <c:numRef>
              <c:f>Sheet1!$A$20:$H$20</c:f>
              <c:numCache>
                <c:formatCode>0.0000</c:formatCode>
                <c:ptCount val="8"/>
                <c:pt idx="0">
                  <c:v>1.5237700000000001</c:v>
                </c:pt>
                <c:pt idx="1">
                  <c:v>1.53731</c:v>
                </c:pt>
                <c:pt idx="2">
                  <c:v>1.5032799999999999</c:v>
                </c:pt>
                <c:pt idx="3">
                  <c:v>1.5356799999999999</c:v>
                </c:pt>
                <c:pt idx="4">
                  <c:v>1.48184</c:v>
                </c:pt>
                <c:pt idx="5">
                  <c:v>1.52024</c:v>
                </c:pt>
                <c:pt idx="6">
                  <c:v>1.2755351675150111</c:v>
                </c:pt>
                <c:pt idx="7">
                  <c:v>1.2993943958457566</c:v>
                </c:pt>
              </c:numCache>
            </c:numRef>
          </c:yVal>
          <c:smooth val="1"/>
        </c:ser>
        <c:ser>
          <c:idx val="2"/>
          <c:order val="2"/>
          <c:marker>
            <c:symbol val="none"/>
          </c:marker>
          <c:yVal>
            <c:numRef>
              <c:f>Sheet1!$A$21:$H$21</c:f>
              <c:numCache>
                <c:formatCode>0.0000</c:formatCode>
                <c:ptCount val="8"/>
                <c:pt idx="0">
                  <c:v>1.52024</c:v>
                </c:pt>
                <c:pt idx="1">
                  <c:v>1.4118241562303848</c:v>
                </c:pt>
                <c:pt idx="2">
                  <c:v>1.5927646873043972</c:v>
                </c:pt>
                <c:pt idx="3">
                  <c:v>1.3316314527357522</c:v>
                </c:pt>
                <c:pt idx="4">
                  <c:v>1.748935448308887</c:v>
                </c:pt>
                <c:pt idx="5">
                  <c:v>1.5402834505223195</c:v>
                </c:pt>
                <c:pt idx="6">
                  <c:v>1.8673937993239711</c:v>
                </c:pt>
                <c:pt idx="7">
                  <c:v>1.6934634826973758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240576"/>
        <c:axId val="73242112"/>
      </c:scatterChart>
      <c:scatterChart>
        <c:scatterStyle val="smoothMarker"/>
        <c:varyColors val="0"/>
        <c:ser>
          <c:idx val="3"/>
          <c:order val="3"/>
          <c:marker>
            <c:symbol val="none"/>
          </c:marker>
          <c:yVal>
            <c:numRef>
              <c:f>Sheet1!$A$22:$H$22</c:f>
              <c:numCache>
                <c:formatCode>0.0000</c:formatCode>
                <c:ptCount val="8"/>
                <c:pt idx="0">
                  <c:v>1.52024</c:v>
                </c:pt>
                <c:pt idx="1">
                  <c:v>1.3475383855352221</c:v>
                </c:pt>
                <c:pt idx="2">
                  <c:v>1.6176575968537081</c:v>
                </c:pt>
                <c:pt idx="3">
                  <c:v>1.1944559414900757</c:v>
                </c:pt>
                <c:pt idx="4">
                  <c:v>1.8382630787624734</c:v>
                </c:pt>
                <c:pt idx="5">
                  <c:v>1.3193916608366272</c:v>
                </c:pt>
                <c:pt idx="6">
                  <c:v>1.9781806245807763</c:v>
                </c:pt>
                <c:pt idx="7">
                  <c:v>1.3442753670281711</c:v>
                </c:pt>
              </c:numCache>
            </c:numRef>
          </c:yVal>
          <c:smooth val="1"/>
        </c:ser>
        <c:ser>
          <c:idx val="4"/>
          <c:order val="4"/>
          <c:marker>
            <c:spPr>
              <a:scene3d>
                <a:camera prst="orthographicFront"/>
                <a:lightRig rig="threePt" dir="t"/>
              </a:scene3d>
              <a:sp3d>
                <a:bevelT/>
                <a:bevelB w="6350"/>
              </a:sp3d>
            </c:spPr>
          </c:marker>
          <c:yVal>
            <c:numRef>
              <c:f>Sheet1!$A$23:$H$23</c:f>
              <c:numCache>
                <c:formatCode>0.0000</c:formatCode>
                <c:ptCount val="8"/>
                <c:pt idx="0">
                  <c:v>1.52024</c:v>
                </c:pt>
                <c:pt idx="1">
                  <c:v>1.5032799999999999</c:v>
                </c:pt>
                <c:pt idx="2">
                  <c:v>1.6858016272980749</c:v>
                </c:pt>
                <c:pt idx="3">
                  <c:v>1.5592533211838764</c:v>
                </c:pt>
                <c:pt idx="4">
                  <c:v>1.4171815001973498</c:v>
                </c:pt>
                <c:pt idx="5">
                  <c:v>1.7003366721384425</c:v>
                </c:pt>
                <c:pt idx="6">
                  <c:v>1.3700473939075348</c:v>
                </c:pt>
                <c:pt idx="7">
                  <c:v>1.4106445749591756</c:v>
                </c:pt>
              </c:numCache>
            </c:numRef>
          </c:yVal>
          <c:smooth val="1"/>
        </c:ser>
        <c:ser>
          <c:idx val="5"/>
          <c:order val="5"/>
          <c:marker>
            <c:symbol val="none"/>
          </c:marker>
          <c:yVal>
            <c:numRef>
              <c:f>Sheet1!$A$24:$H$24</c:f>
              <c:numCache>
                <c:formatCode>0.0000</c:formatCode>
                <c:ptCount val="8"/>
                <c:pt idx="0">
                  <c:v>1.48184</c:v>
                </c:pt>
                <c:pt idx="1">
                  <c:v>1.52024</c:v>
                </c:pt>
                <c:pt idx="2">
                  <c:v>1.4171815001973498</c:v>
                </c:pt>
                <c:pt idx="3">
                  <c:v>1.4095045635106831</c:v>
                </c:pt>
                <c:pt idx="4">
                  <c:v>1.8123499334122732</c:v>
                </c:pt>
                <c:pt idx="5">
                  <c:v>1.48184</c:v>
                </c:pt>
                <c:pt idx="6">
                  <c:v>1.52024</c:v>
                </c:pt>
                <c:pt idx="7">
                  <c:v>1.4171815001973498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249536"/>
        <c:axId val="73243648"/>
      </c:scatterChart>
      <c:valAx>
        <c:axId val="73240576"/>
        <c:scaling>
          <c:orientation val="minMax"/>
        </c:scaling>
        <c:delete val="0"/>
        <c:axPos val="b"/>
        <c:numFmt formatCode="0.0000" sourceLinked="1"/>
        <c:majorTickMark val="out"/>
        <c:minorTickMark val="none"/>
        <c:tickLblPos val="nextTo"/>
        <c:crossAx val="73242112"/>
        <c:crosses val="autoZero"/>
        <c:crossBetween val="midCat"/>
      </c:valAx>
      <c:valAx>
        <c:axId val="73242112"/>
        <c:scaling>
          <c:orientation val="minMax"/>
        </c:scaling>
        <c:delete val="0"/>
        <c:axPos val="l"/>
        <c:majorGridlines/>
        <c:numFmt formatCode="0.0000" sourceLinked="1"/>
        <c:majorTickMark val="out"/>
        <c:minorTickMark val="none"/>
        <c:tickLblPos val="nextTo"/>
        <c:crossAx val="73240576"/>
        <c:crosses val="autoZero"/>
        <c:crossBetween val="midCat"/>
      </c:valAx>
      <c:valAx>
        <c:axId val="73243648"/>
        <c:scaling>
          <c:orientation val="minMax"/>
        </c:scaling>
        <c:delete val="0"/>
        <c:axPos val="r"/>
        <c:numFmt formatCode="0.0000" sourceLinked="1"/>
        <c:majorTickMark val="out"/>
        <c:minorTickMark val="none"/>
        <c:tickLblPos val="nextTo"/>
        <c:crossAx val="73249536"/>
        <c:crosses val="max"/>
        <c:crossBetween val="midCat"/>
      </c:valAx>
      <c:valAx>
        <c:axId val="73249536"/>
        <c:scaling>
          <c:orientation val="minMax"/>
        </c:scaling>
        <c:delete val="1"/>
        <c:axPos val="b"/>
        <c:majorTickMark val="out"/>
        <c:minorTickMark val="none"/>
        <c:tickLblPos val="nextTo"/>
        <c:crossAx val="73243648"/>
        <c:crosses val="autoZero"/>
        <c:crossBetween val="midCat"/>
      </c:valAx>
      <c:spPr>
        <a:scene3d>
          <a:camera prst="orthographicFront"/>
          <a:lightRig rig="threePt" dir="t"/>
        </a:scene3d>
        <a:sp3d>
          <a:bevelT w="38100"/>
        </a:sp3d>
      </c:spPr>
    </c:plotArea>
    <c:legend>
      <c:legendPos val="r"/>
      <c:layout/>
      <c:overlay val="0"/>
      <c:txPr>
        <a:bodyPr/>
        <a:lstStyle/>
        <a:p>
          <a:pPr rtl="0">
            <a:defRPr sz="4800" i="0"/>
          </a:pPr>
          <a:endParaRPr lang="en-US"/>
        </a:p>
      </c:txPr>
    </c:legend>
    <c:plotVisOnly val="1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5" Type="http://schemas.openxmlformats.org/officeDocument/2006/relationships/chart" Target="../charts/chart6.xml"/><Relationship Id="rId4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8094" cy="607336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13229</xdr:colOff>
      <xdr:row>4</xdr:row>
      <xdr:rowOff>357187</xdr:rowOff>
    </xdr:from>
    <xdr:to>
      <xdr:col>3</xdr:col>
      <xdr:colOff>2619374</xdr:colOff>
      <xdr:row>10</xdr:row>
      <xdr:rowOff>357187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2895298</xdr:colOff>
      <xdr:row>5</xdr:row>
      <xdr:rowOff>0</xdr:rowOff>
    </xdr:from>
    <xdr:to>
      <xdr:col>5</xdr:col>
      <xdr:colOff>2928937</xdr:colOff>
      <xdr:row>11</xdr:row>
      <xdr:rowOff>6806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7939</xdr:colOff>
      <xdr:row>4</xdr:row>
      <xdr:rowOff>333375</xdr:rowOff>
    </xdr:from>
    <xdr:to>
      <xdr:col>7</xdr:col>
      <xdr:colOff>2976562</xdr:colOff>
      <xdr:row>11</xdr:row>
      <xdr:rowOff>95250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452438</xdr:colOff>
      <xdr:row>3</xdr:row>
      <xdr:rowOff>23813</xdr:rowOff>
    </xdr:from>
    <xdr:to>
      <xdr:col>0</xdr:col>
      <xdr:colOff>2738438</xdr:colOff>
      <xdr:row>7</xdr:row>
      <xdr:rowOff>333375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15</xdr:row>
      <xdr:rowOff>47623</xdr:rowOff>
    </xdr:from>
    <xdr:to>
      <xdr:col>8</xdr:col>
      <xdr:colOff>23813</xdr:colOff>
      <xdr:row>24</xdr:row>
      <xdr:rowOff>23809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86"/>
  <sheetViews>
    <sheetView tabSelected="1" zoomScale="40" zoomScaleNormal="40" workbookViewId="0">
      <selection activeCell="C13" sqref="C13"/>
    </sheetView>
  </sheetViews>
  <sheetFormatPr defaultRowHeight="15" x14ac:dyDescent="0.25"/>
  <cols>
    <col min="1" max="1" width="42" customWidth="1"/>
    <col min="2" max="2" width="40.7109375" customWidth="1"/>
    <col min="3" max="3" width="39.85546875" customWidth="1"/>
    <col min="4" max="4" width="40.28515625" customWidth="1"/>
    <col min="5" max="5" width="43.5703125" customWidth="1"/>
    <col min="6" max="6" width="44.28515625" customWidth="1"/>
    <col min="7" max="7" width="40.140625" customWidth="1"/>
    <col min="8" max="8" width="45.42578125" customWidth="1"/>
    <col min="9" max="9" width="39.7109375" customWidth="1"/>
    <col min="10" max="10" width="40.140625" customWidth="1"/>
  </cols>
  <sheetData>
    <row r="1" spans="1:10" ht="47.25" thickBot="1" x14ac:dyDescent="0.75">
      <c r="A1" s="10" t="s">
        <v>0</v>
      </c>
      <c r="B1" s="11" t="s">
        <v>1</v>
      </c>
      <c r="C1" s="18">
        <v>1.52024</v>
      </c>
      <c r="D1" s="19">
        <v>1.48184</v>
      </c>
      <c r="E1" s="18">
        <v>1.5356799999999999</v>
      </c>
      <c r="F1" s="19">
        <v>1.5032799999999999</v>
      </c>
      <c r="G1" s="18">
        <v>1.53731</v>
      </c>
      <c r="H1" s="31">
        <v>1.5237700000000001</v>
      </c>
      <c r="I1" s="29"/>
      <c r="J1" s="29"/>
    </row>
    <row r="2" spans="1:10" ht="47.25" thickBot="1" x14ac:dyDescent="0.75">
      <c r="A2" s="9" t="s">
        <v>2</v>
      </c>
      <c r="B2" s="65">
        <v>-6</v>
      </c>
      <c r="C2" s="1">
        <f>SUM((D2+F2+H2)/3)+((D7+F7+H7)/3)</f>
        <v>0.57300733333333342</v>
      </c>
      <c r="D2" s="43">
        <f>SUM(C1-D1)-D12-E9</f>
        <v>3.839999999999999E-2</v>
      </c>
      <c r="E2" s="67">
        <v>-2</v>
      </c>
      <c r="F2" s="44">
        <f>SUM(E1-F1)-D12-E10</f>
        <v>3.2399999999999984E-2</v>
      </c>
      <c r="G2" s="16">
        <f>SUM(H8+H10)/2</f>
        <v>1.6777501543820001</v>
      </c>
      <c r="H2" s="45">
        <f>SUM(G1-H1)-D12-E11</f>
        <v>1.3539999999999885E-2</v>
      </c>
      <c r="I2" s="29"/>
      <c r="J2" s="29"/>
    </row>
    <row r="3" spans="1:10" ht="51.75" customHeight="1" thickBot="1" x14ac:dyDescent="0.95">
      <c r="A3" s="68">
        <f>SUM((A10-((D5+F5+H5)/3-2)/2))-B3</f>
        <v>1.4095045635106831</v>
      </c>
      <c r="B3" s="63">
        <v>1</v>
      </c>
      <c r="C3" s="1">
        <f>SUM(D8+D10)/2</f>
        <v>1.6599240182720001</v>
      </c>
      <c r="D3" s="1">
        <f>SUM(C1+D1)/2</f>
        <v>1.5010400000000002</v>
      </c>
      <c r="E3" s="1">
        <f>SUM(D9+D11)/2</f>
        <v>1.357767120928</v>
      </c>
      <c r="F3" s="2">
        <f>SUM(E1+F1)/2</f>
        <v>1.5194799999999999</v>
      </c>
      <c r="G3" s="1">
        <f>SUM(H9+H11)/2</f>
        <v>1.3852444121379999</v>
      </c>
      <c r="H3" s="1">
        <f>SUM(G1+H1)/2</f>
        <v>1.53054</v>
      </c>
      <c r="I3" s="29"/>
      <c r="J3" s="29"/>
    </row>
    <row r="4" spans="1:10" ht="54" customHeight="1" x14ac:dyDescent="0.9">
      <c r="A4" s="9" t="s">
        <v>3</v>
      </c>
      <c r="B4" s="66">
        <f>SUM(A10-A12)</f>
        <v>1.8123499334122732</v>
      </c>
      <c r="C4" s="1">
        <f>SUM(C3+E4+G2+F18)/4</f>
        <v>1.550545317187455</v>
      </c>
      <c r="D4" s="49">
        <f>SUM((((D3*0.6)-2)/-2)-D13-E12)</f>
        <v>0.54968799999999995</v>
      </c>
      <c r="E4" s="13">
        <f>SUM(F10+F8)/2</f>
        <v>1.673627423368</v>
      </c>
      <c r="F4" s="59">
        <f>SUM((((F3*0.6)-2)/-2)-D13-E13)</f>
        <v>0.54415600000000008</v>
      </c>
      <c r="G4" s="13"/>
      <c r="H4" s="59">
        <f>SUM((((H3*0.6)-2)/-2)-D13-E14)</f>
        <v>0.54083800000000004</v>
      </c>
      <c r="I4" s="29"/>
      <c r="J4" s="29"/>
    </row>
    <row r="5" spans="1:10" ht="42.75" customHeight="1" x14ac:dyDescent="0.7">
      <c r="A5" s="3">
        <f>SUM((C5-B11)/2+C11/2+A6)</f>
        <v>1.2820725631610177</v>
      </c>
      <c r="B5" s="3">
        <f>SUM(C10-C11)</f>
        <v>0.35095743858988726</v>
      </c>
      <c r="C5" s="3">
        <f>SUM(E3+E5+H3+F17)/4</f>
        <v>1.3756931354956241</v>
      </c>
      <c r="D5" s="58">
        <f>SUM(D4*D2)-F12</f>
        <v>2.1108019199999991E-2</v>
      </c>
      <c r="E5" s="14">
        <f>SUM(F9+F11)/2</f>
        <v>1.377521671032</v>
      </c>
      <c r="F5" s="58">
        <f>SUM(F4*F2)-F13</f>
        <v>1.7630654399999994E-2</v>
      </c>
      <c r="G5" s="15"/>
      <c r="H5" s="60">
        <f>SUM(H4*H2)-F14</f>
        <v>7.3229465199999384E-3</v>
      </c>
      <c r="I5" s="29"/>
      <c r="J5" s="29"/>
    </row>
    <row r="6" spans="1:10" ht="39.75" customHeight="1" x14ac:dyDescent="0.55000000000000004">
      <c r="A6" s="3">
        <f>SUM(((A14+B11)/2)*(B9/(C4*C5)))*3.33</f>
        <v>3.2589123126653081E-2</v>
      </c>
      <c r="B6" s="37">
        <f>SUM(C10-B14)</f>
        <v>1.4407752428025113</v>
      </c>
      <c r="C6" s="24">
        <f>SUM(((C4-C5)-2)/2+C7)</f>
        <v>-0.59177390915408457</v>
      </c>
      <c r="D6" s="4">
        <f>SUM(D5*D4)/D2</f>
        <v>0.30215689734399992</v>
      </c>
      <c r="E6" s="4"/>
      <c r="F6" s="1">
        <f>SUM(F5*F4)/F2</f>
        <v>0.29610575233600012</v>
      </c>
      <c r="G6" s="4"/>
      <c r="H6" s="1">
        <f>SUM(H5*H4)/H2</f>
        <v>0.29250574224400006</v>
      </c>
      <c r="I6" s="29"/>
      <c r="J6" s="29"/>
    </row>
    <row r="7" spans="1:10" ht="46.5" customHeight="1" x14ac:dyDescent="0.7">
      <c r="A7" s="22">
        <f>SUM(A9+A10+A8)/3+A11*-1</f>
        <v>1.4064668122634201</v>
      </c>
      <c r="B7" s="5">
        <f>SUM(C11+B14)</f>
        <v>1.506434048317248</v>
      </c>
      <c r="C7" s="3">
        <f>SUM(E15)</f>
        <v>0.32079999999999997</v>
      </c>
      <c r="D7" s="4">
        <f>SUM(D4)</f>
        <v>0.54968799999999995</v>
      </c>
      <c r="E7" s="6"/>
      <c r="F7" s="1">
        <f>SUM(F4)</f>
        <v>0.54415600000000008</v>
      </c>
      <c r="G7" s="4">
        <f>SUM((C1+E1+G1+G8)/4+(D1+F1+H1+H17)/4)/2*G12</f>
        <v>1.4869339894606981</v>
      </c>
      <c r="H7" s="1">
        <f>SUM(H4)</f>
        <v>0.54083800000000004</v>
      </c>
      <c r="I7" s="29"/>
      <c r="J7" s="29"/>
    </row>
    <row r="8" spans="1:10" ht="45.75" customHeight="1" thickBot="1" x14ac:dyDescent="0.75">
      <c r="A8" s="23">
        <f>SUM((C5-B11)/2+C11/2+A11)</f>
        <v>1.25274235234703</v>
      </c>
      <c r="B8" s="3">
        <f>SUM(C4-B11)</f>
        <v>1.3756931354956241</v>
      </c>
      <c r="C8" s="3">
        <f>SUM((D6+F6+H6)*C6)/3</f>
        <v>-0.17571116447992108</v>
      </c>
      <c r="D8" s="5">
        <f>SUM(C1+D5)</f>
        <v>1.5413480192</v>
      </c>
      <c r="E8" s="39"/>
      <c r="F8" s="3">
        <f>SUM(E1+F5)</f>
        <v>1.5533106543999999</v>
      </c>
      <c r="G8" s="4">
        <f>SUM(H17/G9)*G10</f>
        <v>1.2993943958457568</v>
      </c>
      <c r="H8" s="3">
        <f>SUM(G1+H5)</f>
        <v>1.5446329465199999</v>
      </c>
      <c r="I8" s="29"/>
      <c r="J8" s="29"/>
    </row>
    <row r="9" spans="1:10" ht="42.75" customHeight="1" thickBot="1" x14ac:dyDescent="0.95">
      <c r="A9" s="64">
        <f>SUM(((B9+B7)/2))</f>
        <v>1.5592533211838764</v>
      </c>
      <c r="B9" s="1">
        <f>SUM(C4+C5)/2^(C8*C15)/2</f>
        <v>1.6120725940505045</v>
      </c>
      <c r="C9" s="61">
        <f>SUM(C8*C6)-2/2+C12</f>
        <v>-0.79601871731370077</v>
      </c>
      <c r="D9" s="5">
        <f>SUM(D8-D6)</f>
        <v>1.2391911218560001</v>
      </c>
      <c r="E9" s="40">
        <v>0</v>
      </c>
      <c r="F9" s="3">
        <f>SUM(F8-F6)</f>
        <v>1.2572049020639997</v>
      </c>
      <c r="G9" s="4">
        <f>SUM(G11/G12)</f>
        <v>1.2638246026153419</v>
      </c>
      <c r="H9" s="3">
        <f>SUM(H8-H6)</f>
        <v>1.2521272042759999</v>
      </c>
      <c r="I9" s="29"/>
      <c r="J9" s="29"/>
    </row>
    <row r="10" spans="1:10" ht="52.5" customHeight="1" thickBot="1" x14ac:dyDescent="0.95">
      <c r="A10" s="64">
        <f>SUM((B10+B7)/2)</f>
        <v>1.4171815001973498</v>
      </c>
      <c r="B10" s="1">
        <f>SUM(C4+C5)/2^(C8*C9)/2</f>
        <v>1.3279289520774515</v>
      </c>
      <c r="C10" s="3">
        <f>SUM(C4+C5)/2*(C4/C5)</f>
        <v>1.6490833648548233</v>
      </c>
      <c r="D10" s="5">
        <f>SUM(D11+D6)</f>
        <v>1.778500017344</v>
      </c>
      <c r="E10" s="41">
        <v>0</v>
      </c>
      <c r="F10" s="3">
        <f>SUM(F11+F6)</f>
        <v>1.7939441923360002</v>
      </c>
      <c r="G10" s="4">
        <f>SUM(H17+G13+G11)/3</f>
        <v>1.2874647816803839</v>
      </c>
      <c r="H10" s="3">
        <f>SUM(H11+H6)</f>
        <v>1.8108673622440001</v>
      </c>
      <c r="I10" s="29"/>
      <c r="J10" s="29"/>
    </row>
    <row r="11" spans="1:10" ht="29.25" thickBot="1" x14ac:dyDescent="0.5">
      <c r="A11" s="2">
        <f>SUM(((A14+B11)/2)*(B9/(C4*C5)))*3.33/10</f>
        <v>3.2589123126653082E-3</v>
      </c>
      <c r="B11" s="1">
        <f>SUM(C4-C5)</f>
        <v>0.17485218169183092</v>
      </c>
      <c r="C11" s="3">
        <f>SUM(C5+C4)/2*(C5/C4)</f>
        <v>1.2981259262649361</v>
      </c>
      <c r="D11" s="5">
        <f>SUM(D1-(D7/100))</f>
        <v>1.4763431200000001</v>
      </c>
      <c r="E11" s="42">
        <v>0</v>
      </c>
      <c r="F11" s="3">
        <f>SUM(F1-(F7/100))</f>
        <v>1.49783844</v>
      </c>
      <c r="G11" s="4">
        <f>SUM(H17+G13)/2</f>
        <v>1.2874647816803839</v>
      </c>
      <c r="H11" s="3">
        <f>SUM(H1-H7/100)</f>
        <v>1.5183616200000001</v>
      </c>
      <c r="I11" s="29"/>
      <c r="J11" s="29"/>
    </row>
    <row r="12" spans="1:10" ht="62.25" thickBot="1" x14ac:dyDescent="0.95">
      <c r="A12" s="38">
        <f>SUM(A10-C1)*0.6-E2/B2</f>
        <v>-0.39516843321492345</v>
      </c>
      <c r="B12" s="37">
        <f>SUM(B9+B8)/2*(B9/B8)</f>
        <v>1.7505703582323162</v>
      </c>
      <c r="C12" s="62">
        <v>0.1</v>
      </c>
      <c r="D12" s="25">
        <v>0</v>
      </c>
      <c r="E12" s="48">
        <v>0</v>
      </c>
      <c r="F12" s="46">
        <v>0</v>
      </c>
      <c r="G12" s="4">
        <f>SUM((C1+E1+G1)/3)/((D1+F1+H1)/3)</f>
        <v>1.0187052689242806</v>
      </c>
      <c r="H12" s="6"/>
      <c r="I12" s="29"/>
      <c r="J12" s="29"/>
    </row>
    <row r="13" spans="1:10" ht="36" x14ac:dyDescent="0.55000000000000004">
      <c r="A13" s="3"/>
      <c r="B13" s="37">
        <f>SUM(B9+B8)/2*(B8/B9)</f>
        <v>1.2748336581661766</v>
      </c>
      <c r="C13" s="12">
        <v>0.3</v>
      </c>
      <c r="D13" s="26">
        <v>0</v>
      </c>
      <c r="E13" s="48">
        <v>0</v>
      </c>
      <c r="F13" s="47">
        <v>0</v>
      </c>
      <c r="G13" s="7">
        <f>SUM(H17*G12)</f>
        <v>1.2993943958457566</v>
      </c>
      <c r="H13" s="17">
        <v>0</v>
      </c>
      <c r="I13" s="29"/>
      <c r="J13" s="29"/>
    </row>
    <row r="14" spans="1:10" ht="37.5" customHeight="1" thickBot="1" x14ac:dyDescent="0.75">
      <c r="A14" s="3">
        <f>SUM(C4+C5)/2-B9</f>
        <v>-0.14895336770896495</v>
      </c>
      <c r="B14" s="1">
        <f>SUM(C14+B11)/2</f>
        <v>0.208308122052312</v>
      </c>
      <c r="C14" s="35">
        <f>SUM(C13+B11)/2*(C11/B13)</f>
        <v>0.24176406241279308</v>
      </c>
      <c r="D14" s="26">
        <v>0</v>
      </c>
      <c r="E14" s="48">
        <v>0</v>
      </c>
      <c r="F14" s="47">
        <v>0</v>
      </c>
      <c r="G14" s="8">
        <f>SUM(G15*G17)/H14</f>
        <v>1.0589996424797512</v>
      </c>
      <c r="H14" s="21">
        <v>1</v>
      </c>
      <c r="I14" s="29"/>
      <c r="J14" s="29"/>
    </row>
    <row r="15" spans="1:10" ht="36.75" customHeight="1" x14ac:dyDescent="0.7">
      <c r="A15" s="3">
        <f>SUM((C5-B11)+C11)/2</f>
        <v>1.2494834400343646</v>
      </c>
      <c r="B15" s="3"/>
      <c r="C15" s="36">
        <f>SUM(C9*-1)</f>
        <v>0.79601871731370077</v>
      </c>
      <c r="D15" s="34">
        <f>SUM(C8*-1+C6)/-2</f>
        <v>0.20803137233708174</v>
      </c>
      <c r="E15" s="27">
        <v>0.32079999999999997</v>
      </c>
      <c r="F15" s="28">
        <f>SUM(D4+F4)/(F4+H4)*((D4+F4+H4)/3)</f>
        <v>0.54933855167494017</v>
      </c>
      <c r="G15" s="8">
        <f>SUM(D2+F2)/(F2+H2)*(D2+F2+H2)/3*F15/H14</f>
        <v>2.3800971645168523E-2</v>
      </c>
      <c r="H15" s="20">
        <f>SUM(H18/H17)*H16</f>
        <v>1.3084231792073313</v>
      </c>
      <c r="I15" s="29"/>
      <c r="J15" s="29"/>
    </row>
    <row r="16" spans="1:10" ht="46.5" x14ac:dyDescent="0.7">
      <c r="A16" s="51">
        <f>SUM(D1-D6)</f>
        <v>1.1796831026560002</v>
      </c>
      <c r="B16" s="51">
        <f>SUM(F1-F6)</f>
        <v>1.2071742476639997</v>
      </c>
      <c r="C16" s="52">
        <f>SUM(H1-H6)</f>
        <v>1.231264257756</v>
      </c>
      <c r="D16" s="51">
        <f>SUM(A18-B18)</f>
        <v>1.5353873373333382E-2</v>
      </c>
      <c r="E16" s="51">
        <v>1.8</v>
      </c>
      <c r="F16" s="52">
        <f>SUM(E16/D2)*(D2+E16)/2</f>
        <v>43.087500000000013</v>
      </c>
      <c r="G16" s="53">
        <f>SUM(H17/H18)*H16</f>
        <v>1.2690967664930959</v>
      </c>
      <c r="H16" s="53">
        <f>SUM(H17+(F15*G15))</f>
        <v>1.2886099588070243</v>
      </c>
      <c r="I16" s="29"/>
      <c r="J16" s="29"/>
    </row>
    <row r="17" spans="1:10" ht="46.5" x14ac:dyDescent="0.7">
      <c r="A17" s="51">
        <f>SUM(A16+D5)</f>
        <v>1.2007911218560001</v>
      </c>
      <c r="B17" s="51">
        <f>SUM(B16+F5)</f>
        <v>1.2248049020639997</v>
      </c>
      <c r="C17" s="52">
        <f>SUM(C16+H5)</f>
        <v>1.238587204276</v>
      </c>
      <c r="D17" s="51"/>
      <c r="E17" s="52">
        <f>SUM(A7)</f>
        <v>1.4064668122634201</v>
      </c>
      <c r="F17" s="52">
        <f>SUM(A18/B18)*A18</f>
        <v>1.2369437500224965</v>
      </c>
      <c r="G17" s="52">
        <f>SUM(E17+F16)</f>
        <v>44.49396681226343</v>
      </c>
      <c r="H17" s="53">
        <f>SUM(((E18-F15*G15)+E18))/2</f>
        <v>1.2755351675150111</v>
      </c>
      <c r="I17" s="29"/>
      <c r="J17" s="29"/>
    </row>
    <row r="18" spans="1:10" ht="46.5" x14ac:dyDescent="0.7">
      <c r="A18" s="51">
        <f>SUM(A17+B17+C17)/3</f>
        <v>1.2213944093986666</v>
      </c>
      <c r="B18" s="51">
        <f>SUM(A16+B16+C16)/3</f>
        <v>1.2060405360253332</v>
      </c>
      <c r="C18" s="51"/>
      <c r="D18" s="51">
        <f>SUM(F18+F17)/2</f>
        <v>1.2139117113751583</v>
      </c>
      <c r="E18" s="52">
        <f>SUM(A5)</f>
        <v>1.2820725631610177</v>
      </c>
      <c r="F18" s="54">
        <f>SUM(B18/A18)*B18</f>
        <v>1.1908796727278201</v>
      </c>
      <c r="G18" s="52">
        <f>SUM(E18+F16)</f>
        <v>44.369572563161029</v>
      </c>
      <c r="H18" s="53">
        <f>SUM(E18+(F15*G15))</f>
        <v>1.295147354453031</v>
      </c>
      <c r="I18" s="29"/>
      <c r="J18" s="29"/>
    </row>
    <row r="19" spans="1:10" ht="46.5" x14ac:dyDescent="0.7">
      <c r="A19" s="55">
        <f>SUM(H1)</f>
        <v>1.5237700000000001</v>
      </c>
      <c r="B19" s="55">
        <f>SUM(G1)</f>
        <v>1.53731</v>
      </c>
      <c r="C19" s="55">
        <f>SUM(F1)</f>
        <v>1.5032799999999999</v>
      </c>
      <c r="D19" s="55">
        <f>SUM(E1)</f>
        <v>1.5356799999999999</v>
      </c>
      <c r="E19" s="55">
        <f>SUM(D1)</f>
        <v>1.48184</v>
      </c>
      <c r="F19" s="55">
        <f>SUM(C1)</f>
        <v>1.52024</v>
      </c>
      <c r="G19" s="55">
        <f>SUM(A23)</f>
        <v>1.52024</v>
      </c>
      <c r="H19" s="55">
        <f>SUM(B23)</f>
        <v>1.5032799999999999</v>
      </c>
      <c r="I19" s="29"/>
      <c r="J19" s="29"/>
    </row>
    <row r="20" spans="1:10" ht="46.5" x14ac:dyDescent="0.7">
      <c r="A20" s="55">
        <f t="shared" ref="A20:F20" si="0">SUM(A19)</f>
        <v>1.5237700000000001</v>
      </c>
      <c r="B20" s="55">
        <f t="shared" si="0"/>
        <v>1.53731</v>
      </c>
      <c r="C20" s="55">
        <f t="shared" si="0"/>
        <v>1.5032799999999999</v>
      </c>
      <c r="D20" s="55">
        <f t="shared" si="0"/>
        <v>1.5356799999999999</v>
      </c>
      <c r="E20" s="55">
        <f t="shared" si="0"/>
        <v>1.48184</v>
      </c>
      <c r="F20" s="55">
        <f t="shared" si="0"/>
        <v>1.52024</v>
      </c>
      <c r="G20" s="55">
        <f>SUM(H17)</f>
        <v>1.2755351675150111</v>
      </c>
      <c r="H20" s="55">
        <f>SUM(G13)</f>
        <v>1.2993943958457566</v>
      </c>
      <c r="I20" s="32"/>
      <c r="J20" s="29"/>
    </row>
    <row r="21" spans="1:10" ht="46.5" x14ac:dyDescent="0.7">
      <c r="A21" s="55">
        <f>SUM(C1)</f>
        <v>1.52024</v>
      </c>
      <c r="B21" s="55">
        <f>SUM(A10+A7)/2</f>
        <v>1.4118241562303848</v>
      </c>
      <c r="C21" s="55">
        <f>SUM((A22/B22)*(B21+B21))/2</f>
        <v>1.5927646873043972</v>
      </c>
      <c r="D21" s="55">
        <f>SUM(B21/C21)*(C21+B21)/2</f>
        <v>1.3316314527357522</v>
      </c>
      <c r="E21" s="55">
        <f>SUM(C21/D21)*(C21+D21)/2</f>
        <v>1.748935448308887</v>
      </c>
      <c r="F21" s="55">
        <f>SUM(D21+E21)/2</f>
        <v>1.5402834505223195</v>
      </c>
      <c r="G21" s="55">
        <f>SUM(E21/F21)*(F21+E21)/2</f>
        <v>1.8673937993239711</v>
      </c>
      <c r="H21" s="55">
        <f>SUM(E21/G21)*(G21+E21)/2</f>
        <v>1.6934634826973758</v>
      </c>
      <c r="I21" s="29"/>
      <c r="J21" s="29"/>
    </row>
    <row r="22" spans="1:10" ht="46.5" x14ac:dyDescent="0.7">
      <c r="A22" s="56">
        <f>SUM(A21)</f>
        <v>1.52024</v>
      </c>
      <c r="B22" s="56">
        <f>SUM(H16+E17)/2</f>
        <v>1.3475383855352221</v>
      </c>
      <c r="C22" s="56">
        <f>SUM(A22/B22)*(A22+B22)/2</f>
        <v>1.6176575968537081</v>
      </c>
      <c r="D22" s="56">
        <f>SUM(B22/C22)*(B22+A22)/2</f>
        <v>1.1944559414900757</v>
      </c>
      <c r="E22" s="56">
        <f>SUM(C22/D22)*(D22+A22)/2</f>
        <v>1.8382630787624734</v>
      </c>
      <c r="F22" s="56">
        <f>SUM(D22/A22)*(E22+A22)/2</f>
        <v>1.3193916608366272</v>
      </c>
      <c r="G22" s="56">
        <f>SUM(E22/F22)*(A22+F22)/2</f>
        <v>1.9781806245807763</v>
      </c>
      <c r="H22" s="56">
        <f>SUM(A22/G22)*(G22+A22)/2</f>
        <v>1.3442753670281711</v>
      </c>
      <c r="I22" s="29"/>
      <c r="J22" s="29"/>
    </row>
    <row r="23" spans="1:10" ht="46.5" x14ac:dyDescent="0.7">
      <c r="A23" s="57">
        <f>SUM(A22)</f>
        <v>1.52024</v>
      </c>
      <c r="B23" s="57">
        <f>SUM(C20)</f>
        <v>1.5032799999999999</v>
      </c>
      <c r="C23" s="57">
        <f>SUM(B4+A9)/2</f>
        <v>1.6858016272980749</v>
      </c>
      <c r="D23" s="57">
        <f>SUM(A9)</f>
        <v>1.5592533211838764</v>
      </c>
      <c r="E23" s="57">
        <f>SUM(A10)</f>
        <v>1.4171815001973498</v>
      </c>
      <c r="F23" s="57">
        <f>SUM(((A23/B23)+(C23/B23))/2)*(B23+C23)/2</f>
        <v>1.7003366721384425</v>
      </c>
      <c r="G23" s="57">
        <f>SUM(((D23/F23)+(E23/C23))/2*(D23+E23+F23)/3)</f>
        <v>1.3700473939075348</v>
      </c>
      <c r="H23" s="57">
        <f>SUM(((G23/E23)+(E23/B23))/2*(B23+D23+G23)/3)</f>
        <v>1.4106445749591756</v>
      </c>
      <c r="I23" s="33"/>
      <c r="J23" s="29"/>
    </row>
    <row r="24" spans="1:10" ht="46.5" x14ac:dyDescent="0.7">
      <c r="A24" s="56">
        <f>SUM(D1)</f>
        <v>1.48184</v>
      </c>
      <c r="B24" s="56">
        <f>SUM(C1)</f>
        <v>1.52024</v>
      </c>
      <c r="C24" s="56">
        <f>SUM(A10)</f>
        <v>1.4171815001973498</v>
      </c>
      <c r="D24" s="56">
        <f>SUM(A3)</f>
        <v>1.4095045635106831</v>
      </c>
      <c r="E24" s="56">
        <f>SUM(B4)</f>
        <v>1.8123499334122732</v>
      </c>
      <c r="F24" s="57">
        <f>SUM(A24)</f>
        <v>1.48184</v>
      </c>
      <c r="G24" s="57">
        <f>SUM(B24)</f>
        <v>1.52024</v>
      </c>
      <c r="H24" s="57">
        <f>SUM(C24)</f>
        <v>1.4171815001973498</v>
      </c>
      <c r="I24" s="29"/>
      <c r="J24" s="29"/>
    </row>
    <row r="25" spans="1:10" x14ac:dyDescent="0.25">
      <c r="A25" s="50"/>
      <c r="B25" s="50"/>
      <c r="C25" s="50"/>
      <c r="D25" s="50"/>
      <c r="E25" s="50"/>
      <c r="F25" s="50"/>
      <c r="G25" s="50"/>
      <c r="H25" s="50"/>
      <c r="I25" s="29"/>
      <c r="J25" s="29"/>
    </row>
    <row r="26" spans="1:10" x14ac:dyDescent="0.25">
      <c r="A26" s="50"/>
      <c r="B26" s="50"/>
      <c r="C26" s="50"/>
      <c r="D26" s="50"/>
      <c r="E26" s="50"/>
      <c r="F26" s="50"/>
      <c r="G26" s="50"/>
      <c r="H26" s="50"/>
      <c r="I26" s="29"/>
      <c r="J26" s="29"/>
    </row>
    <row r="27" spans="1:10" x14ac:dyDescent="0.25">
      <c r="A27" s="50"/>
      <c r="B27" s="50"/>
      <c r="C27" s="50"/>
      <c r="D27" s="50"/>
      <c r="E27" s="50"/>
      <c r="F27" s="50"/>
      <c r="G27" s="50"/>
      <c r="H27" s="50"/>
      <c r="I27" s="29"/>
      <c r="J27" s="29"/>
    </row>
    <row r="28" spans="1:10" x14ac:dyDescent="0.25">
      <c r="A28" s="50"/>
      <c r="B28" s="50"/>
      <c r="C28" s="50"/>
      <c r="D28" s="50"/>
      <c r="E28" s="50"/>
      <c r="F28" s="50"/>
      <c r="G28" s="50"/>
      <c r="H28" s="50"/>
      <c r="I28" s="29"/>
      <c r="J28" s="29"/>
    </row>
    <row r="29" spans="1:10" x14ac:dyDescent="0.25">
      <c r="A29" s="50"/>
      <c r="B29" s="50"/>
      <c r="C29" s="50"/>
      <c r="D29" s="50"/>
      <c r="E29" s="50"/>
      <c r="F29" s="50"/>
      <c r="G29" s="50"/>
      <c r="H29" s="50"/>
      <c r="I29" s="29"/>
      <c r="J29" s="29"/>
    </row>
    <row r="30" spans="1:10" x14ac:dyDescent="0.25">
      <c r="A30" s="50"/>
      <c r="B30" s="50"/>
      <c r="C30" s="50"/>
      <c r="D30" s="50"/>
      <c r="E30" s="50"/>
      <c r="F30" s="50"/>
      <c r="G30" s="50"/>
      <c r="H30" s="50"/>
      <c r="I30" s="29"/>
      <c r="J30" s="29"/>
    </row>
    <row r="31" spans="1:10" x14ac:dyDescent="0.25">
      <c r="A31" s="29"/>
      <c r="B31" s="29"/>
      <c r="C31" s="29"/>
      <c r="D31" s="29"/>
      <c r="E31" s="29"/>
      <c r="F31" s="29"/>
      <c r="G31" s="29"/>
      <c r="H31" s="29"/>
      <c r="I31" s="29"/>
      <c r="J31" s="29"/>
    </row>
    <row r="32" spans="1:10" x14ac:dyDescent="0.25">
      <c r="A32" s="29"/>
      <c r="B32" s="29"/>
      <c r="C32" s="29"/>
      <c r="D32" s="29"/>
      <c r="E32" s="29"/>
      <c r="F32" s="29"/>
      <c r="G32" s="29"/>
      <c r="H32" s="29"/>
      <c r="I32" s="29"/>
      <c r="J32" s="29"/>
    </row>
    <row r="33" spans="1:10" x14ac:dyDescent="0.25">
      <c r="A33" s="29"/>
      <c r="B33" s="29"/>
      <c r="C33" s="29"/>
      <c r="D33" s="29"/>
      <c r="E33" s="29"/>
      <c r="F33" s="29"/>
      <c r="G33" s="29"/>
      <c r="H33" s="29"/>
      <c r="I33" s="29"/>
      <c r="J33" s="29"/>
    </row>
    <row r="34" spans="1:10" x14ac:dyDescent="0.25">
      <c r="A34" s="29"/>
      <c r="B34" s="29"/>
      <c r="C34" s="29"/>
      <c r="D34" s="29"/>
      <c r="E34" s="29"/>
      <c r="F34" s="29"/>
      <c r="G34" s="29"/>
      <c r="H34" s="29"/>
      <c r="I34" s="29"/>
      <c r="J34" s="29"/>
    </row>
    <row r="35" spans="1:10" x14ac:dyDescent="0.25">
      <c r="A35" s="29"/>
      <c r="B35" s="29"/>
      <c r="C35" s="29"/>
      <c r="D35" s="29"/>
      <c r="E35" s="29"/>
      <c r="F35" s="29"/>
      <c r="G35" s="29"/>
      <c r="H35" s="29"/>
      <c r="I35" s="29"/>
      <c r="J35" s="29"/>
    </row>
    <row r="36" spans="1:10" x14ac:dyDescent="0.25">
      <c r="A36" s="29"/>
      <c r="B36" s="29"/>
      <c r="C36" s="29"/>
      <c r="D36" s="29"/>
      <c r="E36" s="29"/>
      <c r="F36" s="29"/>
      <c r="G36" s="29"/>
      <c r="H36" s="29"/>
      <c r="I36" s="29"/>
      <c r="J36" s="29"/>
    </row>
    <row r="37" spans="1:10" x14ac:dyDescent="0.25">
      <c r="A37" s="29"/>
      <c r="B37" s="29"/>
      <c r="C37" s="29"/>
      <c r="D37" s="29"/>
      <c r="E37" s="29"/>
      <c r="F37" s="29"/>
      <c r="G37" s="29"/>
      <c r="H37" s="29"/>
      <c r="I37" s="29"/>
      <c r="J37" s="29"/>
    </row>
    <row r="38" spans="1:10" x14ac:dyDescent="0.25">
      <c r="A38" s="29"/>
      <c r="B38" s="29"/>
      <c r="C38" s="29"/>
      <c r="D38" s="29"/>
      <c r="E38" s="29"/>
      <c r="F38" s="29"/>
      <c r="G38" s="29"/>
      <c r="H38" s="29"/>
      <c r="I38" s="29"/>
      <c r="J38" s="29"/>
    </row>
    <row r="39" spans="1:10" x14ac:dyDescent="0.25">
      <c r="A39" s="29"/>
      <c r="B39" s="29"/>
      <c r="C39" s="29"/>
      <c r="D39" s="29"/>
      <c r="E39" s="29"/>
      <c r="F39" s="29"/>
      <c r="G39" s="29"/>
      <c r="H39" s="29"/>
      <c r="I39" s="29"/>
      <c r="J39" s="29"/>
    </row>
    <row r="40" spans="1:10" x14ac:dyDescent="0.25">
      <c r="A40" s="29"/>
      <c r="B40" s="29"/>
      <c r="C40" s="29"/>
      <c r="D40" s="29"/>
      <c r="E40" s="29"/>
      <c r="F40" s="29"/>
      <c r="G40" s="29"/>
      <c r="H40" s="29"/>
      <c r="I40" s="29"/>
      <c r="J40" s="29"/>
    </row>
    <row r="41" spans="1:10" x14ac:dyDescent="0.25">
      <c r="A41" s="29"/>
      <c r="B41" s="29"/>
      <c r="C41" s="29"/>
      <c r="D41" s="29"/>
      <c r="E41" s="29"/>
      <c r="F41" s="29"/>
      <c r="G41" s="29"/>
      <c r="H41" s="29"/>
      <c r="I41" s="29"/>
      <c r="J41" s="29"/>
    </row>
    <row r="42" spans="1:10" x14ac:dyDescent="0.25">
      <c r="A42" s="29"/>
      <c r="B42" s="29"/>
      <c r="C42" s="29"/>
      <c r="D42" s="29"/>
      <c r="E42" s="29"/>
      <c r="F42" s="29"/>
      <c r="G42" s="29"/>
      <c r="H42" s="29"/>
      <c r="I42" s="29"/>
      <c r="J42" s="29"/>
    </row>
    <row r="43" spans="1:10" x14ac:dyDescent="0.25">
      <c r="A43" s="29"/>
      <c r="B43" s="29"/>
      <c r="C43" s="29"/>
      <c r="D43" s="29"/>
      <c r="E43" s="29"/>
      <c r="F43" s="29"/>
      <c r="G43" s="29"/>
      <c r="H43" s="29"/>
      <c r="I43" s="29"/>
      <c r="J43" s="29"/>
    </row>
    <row r="44" spans="1:10" x14ac:dyDescent="0.25">
      <c r="A44" s="29"/>
      <c r="B44" s="29"/>
      <c r="C44" s="29"/>
      <c r="D44" s="29"/>
      <c r="E44" s="29"/>
      <c r="F44" s="29"/>
      <c r="G44" s="29"/>
      <c r="H44" s="29"/>
      <c r="I44" s="29"/>
      <c r="J44" s="29"/>
    </row>
    <row r="45" spans="1:10" x14ac:dyDescent="0.25">
      <c r="A45" s="29"/>
      <c r="B45" s="29"/>
      <c r="C45" s="29"/>
      <c r="D45" s="29"/>
      <c r="E45" s="29"/>
      <c r="F45" s="29"/>
      <c r="G45" s="29"/>
      <c r="H45" s="29"/>
      <c r="I45" s="29"/>
      <c r="J45" s="29"/>
    </row>
    <row r="46" spans="1:10" x14ac:dyDescent="0.25">
      <c r="A46" s="29"/>
      <c r="B46" s="29"/>
      <c r="C46" s="29"/>
      <c r="D46" s="29"/>
      <c r="E46" s="29"/>
      <c r="F46" s="29"/>
      <c r="G46" s="29"/>
      <c r="H46" s="29"/>
      <c r="I46" s="29"/>
      <c r="J46" s="29"/>
    </row>
    <row r="47" spans="1:10" x14ac:dyDescent="0.25">
      <c r="A47" s="29"/>
      <c r="B47" s="29"/>
      <c r="C47" s="29"/>
      <c r="D47" s="29"/>
      <c r="E47" s="29"/>
      <c r="F47" s="29"/>
      <c r="G47" s="29"/>
      <c r="H47" s="29"/>
      <c r="I47" s="29"/>
      <c r="J47" s="29"/>
    </row>
    <row r="48" spans="1:10" x14ac:dyDescent="0.25">
      <c r="A48" s="29"/>
      <c r="B48" s="29"/>
      <c r="C48" s="29"/>
      <c r="D48" s="29"/>
      <c r="E48" s="29"/>
      <c r="F48" s="29"/>
      <c r="G48" s="29"/>
      <c r="H48" s="29"/>
      <c r="I48" s="29"/>
      <c r="J48" s="29"/>
    </row>
    <row r="49" spans="1:10" x14ac:dyDescent="0.25">
      <c r="A49" s="29"/>
      <c r="B49" s="29"/>
      <c r="C49" s="29"/>
      <c r="D49" s="29"/>
      <c r="E49" s="29"/>
      <c r="F49" s="29"/>
      <c r="G49" s="29"/>
      <c r="H49" s="29"/>
      <c r="I49" s="29"/>
      <c r="J49" s="29"/>
    </row>
    <row r="50" spans="1:10" x14ac:dyDescent="0.25">
      <c r="A50" s="29"/>
      <c r="B50" s="29"/>
      <c r="C50" s="29"/>
      <c r="D50" s="29"/>
      <c r="E50" s="29"/>
      <c r="F50" s="29"/>
      <c r="G50" s="29"/>
      <c r="H50" s="29"/>
      <c r="I50" s="29"/>
      <c r="J50" s="29"/>
    </row>
    <row r="51" spans="1:10" x14ac:dyDescent="0.25">
      <c r="A51" s="29"/>
      <c r="B51" s="29"/>
      <c r="C51" s="29"/>
      <c r="D51" s="29"/>
      <c r="E51" s="29"/>
      <c r="F51" s="29"/>
      <c r="G51" s="29"/>
      <c r="H51" s="29"/>
      <c r="I51" s="29"/>
      <c r="J51" s="29"/>
    </row>
    <row r="52" spans="1:10" x14ac:dyDescent="0.25">
      <c r="A52" s="29"/>
      <c r="B52" s="29"/>
      <c r="C52" s="29"/>
      <c r="D52" s="29"/>
      <c r="E52" s="29"/>
      <c r="F52" s="29"/>
      <c r="G52" s="29"/>
      <c r="H52" s="29"/>
      <c r="I52" s="29"/>
      <c r="J52" s="29"/>
    </row>
    <row r="53" spans="1:10" x14ac:dyDescent="0.25">
      <c r="A53" s="29"/>
      <c r="B53" s="29"/>
      <c r="C53" s="29"/>
      <c r="D53" s="29"/>
      <c r="E53" s="29"/>
      <c r="F53" s="29"/>
      <c r="G53" s="29"/>
      <c r="H53" s="29"/>
      <c r="I53" s="29"/>
      <c r="J53" s="29"/>
    </row>
    <row r="54" spans="1:10" x14ac:dyDescent="0.25">
      <c r="A54" s="29"/>
      <c r="B54" s="29"/>
      <c r="C54" s="29"/>
      <c r="D54" s="29"/>
      <c r="E54" s="29"/>
      <c r="F54" s="29"/>
      <c r="G54" s="29"/>
      <c r="H54" s="29"/>
      <c r="I54" s="29"/>
      <c r="J54" s="29"/>
    </row>
    <row r="55" spans="1:10" x14ac:dyDescent="0.25">
      <c r="A55" s="29"/>
      <c r="B55" s="29"/>
      <c r="C55" s="29"/>
      <c r="D55" s="29"/>
      <c r="E55" s="29"/>
      <c r="F55" s="29"/>
      <c r="G55" s="29"/>
      <c r="H55" s="29"/>
      <c r="I55" s="29"/>
      <c r="J55" s="29"/>
    </row>
    <row r="56" spans="1:10" x14ac:dyDescent="0.25">
      <c r="A56" s="29"/>
      <c r="B56" s="29"/>
      <c r="C56" s="29"/>
      <c r="D56" s="29"/>
      <c r="E56" s="29"/>
      <c r="F56" s="29"/>
      <c r="G56" s="29"/>
      <c r="H56" s="29"/>
      <c r="I56" s="29"/>
      <c r="J56" s="29"/>
    </row>
    <row r="57" spans="1:10" x14ac:dyDescent="0.25">
      <c r="A57" s="29"/>
      <c r="B57" s="29"/>
      <c r="C57" s="29"/>
      <c r="D57" s="29"/>
      <c r="E57" s="29"/>
      <c r="F57" s="29"/>
      <c r="G57" s="29"/>
      <c r="H57" s="29"/>
      <c r="I57" s="29"/>
      <c r="J57" s="29"/>
    </row>
    <row r="58" spans="1:10" x14ac:dyDescent="0.25">
      <c r="A58" s="29"/>
      <c r="B58" s="29"/>
      <c r="C58" s="29"/>
      <c r="D58" s="29"/>
      <c r="E58" s="29"/>
      <c r="F58" s="29"/>
      <c r="G58" s="29"/>
      <c r="H58" s="29"/>
      <c r="I58" s="29"/>
      <c r="J58" s="29"/>
    </row>
    <row r="59" spans="1:10" x14ac:dyDescent="0.25">
      <c r="A59" s="29"/>
      <c r="B59" s="29"/>
      <c r="C59" s="29"/>
      <c r="D59" s="29"/>
      <c r="E59" s="29"/>
      <c r="F59" s="29"/>
      <c r="G59" s="29"/>
      <c r="H59" s="29"/>
      <c r="I59" s="29"/>
      <c r="J59" s="29"/>
    </row>
    <row r="60" spans="1:10" x14ac:dyDescent="0.25">
      <c r="A60" s="29"/>
      <c r="B60" s="29"/>
      <c r="C60" s="29"/>
      <c r="D60" s="29"/>
      <c r="E60" s="29"/>
      <c r="F60" s="29"/>
      <c r="G60" s="29"/>
      <c r="H60" s="29"/>
      <c r="I60" s="29"/>
      <c r="J60" s="29"/>
    </row>
    <row r="61" spans="1:10" x14ac:dyDescent="0.25">
      <c r="A61" s="29"/>
      <c r="B61" s="29"/>
      <c r="C61" s="29"/>
      <c r="D61" s="29"/>
      <c r="E61" s="29"/>
      <c r="F61" s="29"/>
      <c r="G61" s="29"/>
      <c r="H61" s="29"/>
      <c r="I61" s="29"/>
      <c r="J61" s="29"/>
    </row>
    <row r="62" spans="1:10" x14ac:dyDescent="0.25">
      <c r="A62" s="29"/>
      <c r="B62" s="29"/>
      <c r="C62" s="29"/>
      <c r="D62" s="29"/>
      <c r="E62" s="29"/>
      <c r="F62" s="29"/>
      <c r="G62" s="29"/>
      <c r="H62" s="29"/>
      <c r="I62" s="29"/>
      <c r="J62" s="29"/>
    </row>
    <row r="63" spans="1:10" x14ac:dyDescent="0.25">
      <c r="A63" s="29"/>
      <c r="B63" s="29"/>
      <c r="C63" s="29"/>
      <c r="D63" s="29"/>
      <c r="E63" s="29"/>
      <c r="F63" s="29"/>
      <c r="G63" s="29"/>
      <c r="H63" s="29"/>
      <c r="I63" s="29"/>
      <c r="J63" s="29"/>
    </row>
    <row r="64" spans="1:10" x14ac:dyDescent="0.25">
      <c r="A64" s="29"/>
      <c r="B64" s="29"/>
      <c r="C64" s="29"/>
      <c r="D64" s="29"/>
      <c r="E64" s="29"/>
      <c r="F64" s="29"/>
      <c r="G64" s="29"/>
      <c r="H64" s="29"/>
      <c r="I64" s="29"/>
      <c r="J64" s="29"/>
    </row>
    <row r="65" spans="1:10" x14ac:dyDescent="0.25">
      <c r="A65" s="30"/>
      <c r="B65" s="30"/>
      <c r="C65" s="30"/>
      <c r="D65" s="30"/>
      <c r="E65" s="30"/>
      <c r="F65" s="30"/>
      <c r="G65" s="30"/>
      <c r="H65" s="30"/>
      <c r="I65" s="30"/>
      <c r="J65" s="30"/>
    </row>
    <row r="66" spans="1:10" x14ac:dyDescent="0.25">
      <c r="A66" s="30"/>
      <c r="B66" s="30"/>
      <c r="C66" s="30"/>
      <c r="D66" s="30"/>
      <c r="E66" s="30"/>
      <c r="F66" s="30"/>
      <c r="G66" s="30"/>
      <c r="H66" s="30"/>
      <c r="I66" s="30"/>
      <c r="J66" s="30"/>
    </row>
    <row r="67" spans="1:10" x14ac:dyDescent="0.25">
      <c r="A67" s="30"/>
      <c r="B67" s="30"/>
      <c r="C67" s="30"/>
      <c r="D67" s="30"/>
      <c r="E67" s="30"/>
      <c r="F67" s="30"/>
      <c r="G67" s="30"/>
      <c r="H67" s="30"/>
      <c r="I67" s="30"/>
      <c r="J67" s="30"/>
    </row>
    <row r="68" spans="1:10" x14ac:dyDescent="0.25">
      <c r="A68" s="30"/>
      <c r="B68" s="30"/>
      <c r="C68" s="30"/>
      <c r="D68" s="30"/>
      <c r="E68" s="30"/>
      <c r="F68" s="30"/>
      <c r="G68" s="30"/>
      <c r="H68" s="30"/>
      <c r="I68" s="30"/>
      <c r="J68" s="30"/>
    </row>
    <row r="69" spans="1:10" x14ac:dyDescent="0.25">
      <c r="A69" s="30"/>
      <c r="B69" s="30"/>
      <c r="C69" s="30"/>
      <c r="D69" s="30"/>
      <c r="E69" s="30"/>
      <c r="F69" s="30"/>
      <c r="G69" s="30"/>
      <c r="H69" s="30"/>
      <c r="I69" s="30"/>
      <c r="J69" s="30"/>
    </row>
    <row r="70" spans="1:10" x14ac:dyDescent="0.25">
      <c r="A70" s="30"/>
      <c r="B70" s="30"/>
      <c r="C70" s="30"/>
      <c r="D70" s="30"/>
      <c r="E70" s="30"/>
      <c r="F70" s="30"/>
      <c r="G70" s="30"/>
      <c r="H70" s="30"/>
      <c r="I70" s="30"/>
      <c r="J70" s="30"/>
    </row>
    <row r="71" spans="1:10" x14ac:dyDescent="0.25">
      <c r="A71" s="30"/>
      <c r="B71" s="30"/>
      <c r="C71" s="30"/>
      <c r="D71" s="30"/>
      <c r="E71" s="30"/>
      <c r="F71" s="30"/>
      <c r="G71" s="30"/>
      <c r="H71" s="30"/>
      <c r="I71" s="30"/>
      <c r="J71" s="30"/>
    </row>
    <row r="72" spans="1:10" x14ac:dyDescent="0.25">
      <c r="A72" s="30"/>
      <c r="B72" s="30"/>
      <c r="C72" s="30"/>
      <c r="D72" s="30"/>
      <c r="E72" s="30"/>
      <c r="F72" s="30"/>
      <c r="G72" s="30"/>
      <c r="H72" s="30"/>
      <c r="I72" s="30"/>
      <c r="J72" s="30"/>
    </row>
    <row r="73" spans="1:10" x14ac:dyDescent="0.25">
      <c r="A73" s="30"/>
      <c r="B73" s="30"/>
      <c r="C73" s="30"/>
      <c r="D73" s="30"/>
      <c r="E73" s="30"/>
      <c r="F73" s="30"/>
      <c r="G73" s="30"/>
      <c r="H73" s="30"/>
      <c r="I73" s="30"/>
      <c r="J73" s="30"/>
    </row>
    <row r="74" spans="1:10" x14ac:dyDescent="0.25">
      <c r="A74" s="30"/>
      <c r="B74" s="30"/>
      <c r="C74" s="30"/>
      <c r="D74" s="30"/>
      <c r="E74" s="30"/>
      <c r="F74" s="30"/>
      <c r="G74" s="30"/>
      <c r="H74" s="30"/>
      <c r="I74" s="30"/>
      <c r="J74" s="30"/>
    </row>
    <row r="75" spans="1:10" x14ac:dyDescent="0.25">
      <c r="A75" s="30"/>
      <c r="B75" s="30"/>
      <c r="C75" s="30"/>
      <c r="D75" s="30"/>
      <c r="E75" s="30"/>
      <c r="F75" s="30"/>
      <c r="G75" s="30"/>
      <c r="H75" s="30"/>
      <c r="I75" s="30"/>
      <c r="J75" s="30"/>
    </row>
    <row r="76" spans="1:10" x14ac:dyDescent="0.25">
      <c r="A76" s="30"/>
      <c r="B76" s="30"/>
      <c r="C76" s="30"/>
      <c r="D76" s="30"/>
      <c r="E76" s="30"/>
      <c r="F76" s="30"/>
      <c r="G76" s="30"/>
      <c r="H76" s="30"/>
      <c r="I76" s="30"/>
      <c r="J76" s="30"/>
    </row>
    <row r="77" spans="1:10" x14ac:dyDescent="0.25">
      <c r="A77" s="30"/>
      <c r="B77" s="30"/>
      <c r="C77" s="30"/>
      <c r="D77" s="30"/>
      <c r="E77" s="30"/>
      <c r="F77" s="30"/>
      <c r="G77" s="30"/>
      <c r="H77" s="30"/>
      <c r="I77" s="30"/>
      <c r="J77" s="30"/>
    </row>
    <row r="78" spans="1:10" x14ac:dyDescent="0.25">
      <c r="A78" s="30"/>
      <c r="B78" s="30"/>
      <c r="C78" s="30"/>
      <c r="D78" s="30"/>
      <c r="E78" s="30"/>
      <c r="F78" s="30"/>
      <c r="G78" s="30"/>
      <c r="H78" s="30"/>
      <c r="I78" s="30"/>
      <c r="J78" s="30"/>
    </row>
    <row r="79" spans="1:10" x14ac:dyDescent="0.25">
      <c r="A79" s="30"/>
      <c r="B79" s="30"/>
      <c r="C79" s="30"/>
      <c r="D79" s="30"/>
      <c r="E79" s="30"/>
      <c r="F79" s="30"/>
      <c r="G79" s="30"/>
      <c r="H79" s="30"/>
      <c r="I79" s="30"/>
      <c r="J79" s="30"/>
    </row>
    <row r="80" spans="1:10" x14ac:dyDescent="0.25">
      <c r="A80" s="30"/>
      <c r="B80" s="30"/>
      <c r="C80" s="30"/>
      <c r="D80" s="30"/>
      <c r="E80" s="30"/>
      <c r="F80" s="30"/>
      <c r="G80" s="30"/>
      <c r="H80" s="30"/>
      <c r="I80" s="30"/>
      <c r="J80" s="30"/>
    </row>
    <row r="81" spans="1:10" x14ac:dyDescent="0.25">
      <c r="A81" s="30"/>
      <c r="B81" s="30"/>
      <c r="C81" s="30"/>
      <c r="D81" s="30"/>
      <c r="E81" s="30"/>
      <c r="F81" s="30"/>
      <c r="G81" s="30"/>
      <c r="H81" s="30"/>
      <c r="I81" s="30"/>
      <c r="J81" s="30"/>
    </row>
    <row r="82" spans="1:10" x14ac:dyDescent="0.25">
      <c r="A82" s="30"/>
      <c r="B82" s="30"/>
      <c r="C82" s="30"/>
      <c r="D82" s="30"/>
      <c r="E82" s="30"/>
      <c r="F82" s="30"/>
      <c r="G82" s="30"/>
      <c r="H82" s="30"/>
      <c r="I82" s="30"/>
      <c r="J82" s="30"/>
    </row>
    <row r="83" spans="1:10" x14ac:dyDescent="0.25">
      <c r="A83" s="30"/>
      <c r="B83" s="30"/>
      <c r="C83" s="30"/>
      <c r="D83" s="30"/>
      <c r="E83" s="30"/>
      <c r="F83" s="30"/>
      <c r="G83" s="30"/>
      <c r="H83" s="30"/>
      <c r="I83" s="30"/>
      <c r="J83" s="30"/>
    </row>
    <row r="84" spans="1:10" x14ac:dyDescent="0.25">
      <c r="A84" s="29"/>
      <c r="B84" s="29"/>
      <c r="C84" s="29"/>
      <c r="D84" s="29"/>
      <c r="E84" s="29"/>
      <c r="F84" s="29"/>
      <c r="G84" s="29"/>
      <c r="H84" s="29"/>
      <c r="I84" s="29"/>
      <c r="J84" s="29"/>
    </row>
    <row r="85" spans="1:10" x14ac:dyDescent="0.25">
      <c r="A85" s="29"/>
      <c r="B85" s="29"/>
      <c r="C85" s="29"/>
      <c r="D85" s="29"/>
      <c r="E85" s="29"/>
      <c r="F85" s="29"/>
      <c r="G85" s="29"/>
      <c r="H85" s="29"/>
      <c r="I85" s="29"/>
      <c r="J85" s="29"/>
    </row>
    <row r="86" spans="1:10" x14ac:dyDescent="0.25">
      <c r="A86" s="29"/>
      <c r="B86" s="29"/>
      <c r="C86" s="29"/>
      <c r="D86" s="29"/>
      <c r="E86" s="29"/>
      <c r="F86" s="29"/>
      <c r="G86" s="29"/>
      <c r="H86" s="29"/>
      <c r="I86" s="29"/>
      <c r="J86" s="29"/>
    </row>
  </sheetData>
  <protectedRanges>
    <protectedRange sqref="C1:H1" name="Range10"/>
    <protectedRange sqref="A12" name="Range9"/>
    <protectedRange sqref="B3" name="Range6"/>
    <protectedRange sqref="C1:H1" name="Range1"/>
    <protectedRange sqref="C12" name="Range2"/>
    <protectedRange sqref="D12:F14" name="Range3"/>
    <protectedRange sqref="E9:E11" name="Range4"/>
    <protectedRange sqref="H13:H14" name="Range5"/>
    <protectedRange sqref="E2" name="Range7"/>
    <protectedRange sqref="B2:B3" name="Range8"/>
  </protectedRanges>
  <pageMargins left="0.7" right="0.7" top="0.75" bottom="0.75" header="0.3" footer="0.3"/>
  <pageSetup paperSize="9" orientation="portrait" r:id="rId1"/>
  <drawing r:id="rId2"/>
  <legacyDrawing r:id="rId3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markers="1" high="1" low="1" first="1" last="1" negative="1">
          <x14:colorSeries theme="9" tint="0.39997558519241921"/>
          <x14:colorNegative theme="0" tint="-0.499984740745262"/>
          <x14:colorAxis rgb="FF000000"/>
          <x14:colorMarkers theme="9" tint="0.79998168889431442"/>
          <x14:colorFirst theme="9" tint="-0.249977111117893"/>
          <x14:colorLast theme="9" tint="-0.249977111117893"/>
          <x14:colorHigh theme="9" tint="-0.499984740745262"/>
          <x14:colorLow theme="9" tint="-0.499984740745262"/>
          <x14:sparklines>
            <x14:sparkline>
              <xm:f>Sheet1!A22:A22</xm:f>
              <xm:sqref>A22</xm:sqref>
            </x14:sparkline>
            <x14:sparkline>
              <xm:f>Sheet1!B22:B22</xm:f>
              <xm:sqref>B22</xm:sqref>
            </x14:sparkline>
            <x14:sparkline>
              <xm:f>Sheet1!C22:C22</xm:f>
              <xm:sqref>C22</xm:sqref>
            </x14:sparkline>
            <x14:sparkline>
              <xm:f>Sheet1!D22:D22</xm:f>
              <xm:sqref>D22</xm:sqref>
            </x14:sparkline>
            <x14:sparkline>
              <xm:f>Sheet1!E22:E22</xm:f>
              <xm:sqref>E22</xm:sqref>
            </x14:sparkline>
            <x14:sparkline>
              <xm:f>Sheet1!F22:F22</xm:f>
              <xm:sqref>F22</xm:sqref>
            </x14:sparkline>
            <x14:sparkline>
              <xm:f>Sheet1!G22:G22</xm:f>
              <xm:sqref>G22</xm:sqref>
            </x14:sparkline>
            <x14:sparkline>
              <xm:f>Sheet1!H22:H22</xm:f>
              <xm:sqref>H22</xm:sqref>
            </x14:sparkline>
          </x14:sparklines>
        </x14:sparklineGroup>
      </x14:sparklineGroup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Charts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Chart1</vt:lpstr>
    </vt:vector>
  </TitlesOfParts>
  <Company>MIDO-F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FOX</dc:creator>
  <cp:lastModifiedBy>orabi</cp:lastModifiedBy>
  <dcterms:created xsi:type="dcterms:W3CDTF">2013-05-25T05:48:30Z</dcterms:created>
  <dcterms:modified xsi:type="dcterms:W3CDTF">2013-06-08T12:29:52Z</dcterms:modified>
</cp:coreProperties>
</file>