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9D06" lockStructure="1" lockWindows="1"/>
  <bookViews>
    <workbookView xWindow="45" yWindow="60" windowWidth="15330" windowHeight="86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9" i="1" l="1"/>
  <c r="H2" i="1" l="1"/>
  <c r="F2" i="1"/>
  <c r="A21" i="1"/>
  <c r="A22" i="1" s="1"/>
  <c r="F19" i="1"/>
  <c r="F20" i="1" s="1"/>
  <c r="E20" i="1"/>
  <c r="D19" i="1"/>
  <c r="D20" i="1" s="1"/>
  <c r="C19" i="1"/>
  <c r="C20" i="1" s="1"/>
  <c r="B19" i="1"/>
  <c r="B20" i="1" s="1"/>
  <c r="A19" i="1"/>
  <c r="A20" i="1" s="1"/>
  <c r="G12" i="1"/>
  <c r="C7" i="1" l="1"/>
  <c r="D2" i="1" l="1"/>
  <c r="H3" i="1" l="1"/>
  <c r="H4" i="1" s="1"/>
  <c r="H7" i="1" s="1"/>
  <c r="F3" i="1"/>
  <c r="F4" i="1" s="1"/>
  <c r="D3" i="1"/>
  <c r="D4" i="1" s="1"/>
  <c r="F7" i="1" l="1"/>
  <c r="F15" i="1"/>
  <c r="G15" i="1" s="1"/>
  <c r="H5" i="1"/>
  <c r="H6" i="1" s="1"/>
  <c r="C16" i="1" s="1"/>
  <c r="C17" i="1" s="1"/>
  <c r="H11" i="1"/>
  <c r="F11" i="1"/>
  <c r="D5" i="1"/>
  <c r="D6" i="1" s="1"/>
  <c r="A16" i="1" s="1"/>
  <c r="D7" i="1"/>
  <c r="D11" i="1" s="1"/>
  <c r="D8" i="1" l="1"/>
  <c r="D9" i="1" s="1"/>
  <c r="E3" i="1" s="1"/>
  <c r="H10" i="1"/>
  <c r="H8" i="1"/>
  <c r="H9" i="1" s="1"/>
  <c r="G3" i="1" s="1"/>
  <c r="D10" i="1"/>
  <c r="C2" i="1"/>
  <c r="F5" i="1"/>
  <c r="A17" i="1"/>
  <c r="C3" i="1" l="1"/>
  <c r="G2" i="1"/>
  <c r="F6" i="1"/>
  <c r="F8" i="1"/>
  <c r="F9" i="1" l="1"/>
  <c r="E5" i="1" s="1"/>
  <c r="B16" i="1"/>
  <c r="F10" i="1"/>
  <c r="E4" i="1" s="1"/>
  <c r="B17" i="1" l="1"/>
  <c r="A18" i="1" s="1"/>
  <c r="B18" i="1"/>
  <c r="F18" i="1" l="1"/>
  <c r="F17" i="1"/>
  <c r="C5" i="1" s="1"/>
  <c r="D16" i="1"/>
  <c r="F16" i="1" l="1"/>
  <c r="D18" i="1"/>
  <c r="C4" i="1"/>
  <c r="C6" i="1" s="1"/>
  <c r="B11" i="1" l="1"/>
  <c r="C11" i="1"/>
  <c r="C10" i="1"/>
  <c r="C8" i="1"/>
  <c r="C9" i="1" l="1"/>
  <c r="E14" i="1" s="1"/>
  <c r="D15" i="1"/>
  <c r="B5" i="1"/>
  <c r="C13" i="1"/>
  <c r="A15" i="1"/>
  <c r="B8" i="1"/>
  <c r="B10" i="1" l="1"/>
  <c r="C15" i="1"/>
  <c r="B9" i="1" s="1"/>
  <c r="B12" i="1" s="1"/>
  <c r="A14" i="1" l="1"/>
  <c r="A11" i="1" s="1"/>
  <c r="A8" i="1" s="1"/>
  <c r="D22" i="1" s="1"/>
  <c r="A23" i="1" s="1"/>
  <c r="B13" i="1"/>
  <c r="C14" i="1" s="1"/>
  <c r="B14" i="1" s="1"/>
  <c r="B7" i="1" s="1"/>
  <c r="A6" i="1"/>
  <c r="A5" i="1" s="1"/>
  <c r="E18" i="1" s="1"/>
  <c r="B6" i="1" l="1"/>
  <c r="G18" i="1"/>
  <c r="H18" i="1"/>
  <c r="H17" i="1"/>
  <c r="A10" i="1"/>
  <c r="A9" i="1"/>
  <c r="E21" i="1" l="1"/>
  <c r="A12" i="1"/>
  <c r="A7" i="1"/>
  <c r="B21" i="1" s="1"/>
  <c r="G20" i="1"/>
  <c r="H16" i="1"/>
  <c r="G16" i="1" s="1"/>
  <c r="G13" i="1"/>
  <c r="H20" i="1" s="1"/>
  <c r="H15" i="1" l="1"/>
  <c r="G11" i="1"/>
  <c r="G9" i="1" s="1"/>
  <c r="C22" i="1"/>
  <c r="E17" i="1"/>
  <c r="D21" i="1" s="1"/>
  <c r="C21" i="1"/>
  <c r="G10" i="1"/>
  <c r="G8" i="1" s="1"/>
  <c r="G17" i="1" l="1"/>
  <c r="G14" i="1" s="1"/>
  <c r="B22" i="1"/>
  <c r="E22" i="1" s="1"/>
  <c r="G7" i="1"/>
  <c r="F22" i="1" l="1"/>
  <c r="G22" i="1" s="1"/>
  <c r="B23" i="1" s="1"/>
  <c r="G19" i="1"/>
  <c r="H19" i="1" s="1"/>
  <c r="H22" i="1" l="1"/>
  <c r="C23" i="1" s="1"/>
  <c r="F21" i="1"/>
  <c r="G21" i="1" l="1"/>
  <c r="H21" i="1" l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<sst xmlns="http://schemas.openxmlformats.org/spreadsheetml/2006/main" count="4" uniqueCount="4">
  <si>
    <t>High</t>
  </si>
  <si>
    <t>Low</t>
  </si>
  <si>
    <t>H-Lpips</t>
  </si>
  <si>
    <t>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</si>
</sst>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000"/>
    <numFmt numFmtId="168" formatCode="0.0000E+00"/>
    <numFmt numFmtId="169" formatCode="0.000000"/>
    <numFmt numFmtId="170" formatCode="0.00000E+00"/>
    <numFmt numFmtId="171" formatCode="0.0000000"/>
    <numFmt numFmtId="172" formatCode="_(* #,##0.0000_);_(* \(#,##0.0000\);_(* &quot;-&quot;??_);_(@_)"/>
    <numFmt numFmtId="173" formatCode="_(* #,##0.00000_);_(* \(#,##0.00000\);_(* &quot;-&quot;??_);_(@_)"/>
    <numFmt numFmtId="174" formatCode="_(* #,##0.000000_);_(* \(#,##0.000000\);_(* &quot;-&quot;??_);_(@_)"/>
  </numFmts>
  <fonts count="1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rgb="FF92D05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rgb="FF92D050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sz val="18"/>
      <color theme="5"/>
      <name val="Calibri"/>
      <family val="2"/>
      <scheme val="minor"/>
    </font>
    <font>
      <sz val="28"/>
      <color rgb="FF92D050"/>
      <name val="Calibri"/>
      <family val="2"/>
      <scheme val="minor"/>
    </font>
    <font>
      <sz val="16"/>
      <color rgb="FFFF0000"/>
      <name val="Calibri"/>
      <family val="2"/>
      <scheme val="minor"/>
    </font>
    <font>
      <sz val="22"/>
      <color rgb="FF00B050"/>
      <name val="Calibri"/>
      <family val="2"/>
      <scheme val="minor"/>
    </font>
    <font>
      <sz val="16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ill="1"/>
    <xf numFmtId="170" fontId="0" fillId="2" borderId="0" xfId="0" applyNumberFormat="1" applyFill="1"/>
    <xf numFmtId="0" fontId="5" fillId="2" borderId="0" xfId="0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164" fontId="4" fillId="2" borderId="0" xfId="0" applyNumberFormat="1" applyFont="1" applyFill="1" applyAlignment="1" applyProtection="1">
      <protection hidden="1"/>
    </xf>
    <xf numFmtId="169" fontId="4" fillId="2" borderId="0" xfId="0" applyNumberFormat="1" applyFont="1" applyFill="1" applyAlignment="1" applyProtection="1">
      <protection hidden="1"/>
    </xf>
    <xf numFmtId="0" fontId="5" fillId="5" borderId="0" xfId="0" applyFont="1" applyFill="1" applyAlignment="1" applyProtection="1">
      <protection hidden="1"/>
    </xf>
    <xf numFmtId="166" fontId="3" fillId="5" borderId="0" xfId="0" applyNumberFormat="1" applyFont="1" applyFill="1" applyAlignment="1" applyProtection="1">
      <protection hidden="1"/>
    </xf>
    <xf numFmtId="166" fontId="5" fillId="2" borderId="0" xfId="0" applyNumberFormat="1" applyFont="1" applyFill="1" applyAlignment="1" applyProtection="1">
      <protection hidden="1"/>
    </xf>
    <xf numFmtId="166" fontId="3" fillId="2" borderId="0" xfId="0" applyNumberFormat="1" applyFont="1" applyFill="1" applyAlignment="1" applyProtection="1">
      <protection hidden="1"/>
    </xf>
    <xf numFmtId="166" fontId="5" fillId="2" borderId="1" xfId="0" applyNumberFormat="1" applyFont="1" applyFill="1" applyBorder="1" applyAlignment="1" applyProtection="1">
      <protection hidden="1"/>
    </xf>
    <xf numFmtId="166" fontId="4" fillId="2" borderId="0" xfId="0" applyNumberFormat="1" applyFont="1" applyFill="1" applyAlignment="1" applyProtection="1">
      <protection hidden="1"/>
    </xf>
    <xf numFmtId="166" fontId="3" fillId="3" borderId="0" xfId="0" applyNumberFormat="1" applyFont="1" applyFill="1" applyAlignment="1" applyProtection="1">
      <protection hidden="1"/>
    </xf>
    <xf numFmtId="165" fontId="3" fillId="5" borderId="0" xfId="0" applyNumberFormat="1" applyFont="1" applyFill="1" applyAlignment="1" applyProtection="1">
      <protection hidden="1"/>
    </xf>
    <xf numFmtId="166" fontId="11" fillId="2" borderId="0" xfId="0" applyNumberFormat="1" applyFont="1" applyFill="1" applyAlignment="1" applyProtection="1">
      <protection hidden="1"/>
    </xf>
    <xf numFmtId="164" fontId="11" fillId="2" borderId="0" xfId="0" applyNumberFormat="1" applyFont="1" applyFill="1" applyAlignment="1" applyProtection="1">
      <protection hidden="1"/>
    </xf>
    <xf numFmtId="171" fontId="4" fillId="2" borderId="0" xfId="0" applyNumberFormat="1" applyFont="1" applyFill="1" applyAlignment="1" applyProtection="1">
      <protection hidden="1"/>
    </xf>
    <xf numFmtId="166" fontId="5" fillId="5" borderId="0" xfId="0" applyNumberFormat="1" applyFont="1" applyFill="1" applyAlignment="1" applyProtection="1">
      <protection hidden="1"/>
    </xf>
    <xf numFmtId="166" fontId="12" fillId="2" borderId="0" xfId="0" applyNumberFormat="1" applyFont="1" applyFill="1" applyAlignment="1" applyProtection="1">
      <protection hidden="1"/>
    </xf>
    <xf numFmtId="164" fontId="12" fillId="2" borderId="0" xfId="0" applyNumberFormat="1" applyFont="1" applyFill="1" applyAlignment="1" applyProtection="1">
      <protection hidden="1"/>
    </xf>
    <xf numFmtId="169" fontId="4" fillId="4" borderId="0" xfId="0" applyNumberFormat="1" applyFont="1" applyFill="1" applyAlignment="1" applyProtection="1">
      <protection hidden="1"/>
    </xf>
    <xf numFmtId="167" fontId="5" fillId="2" borderId="0" xfId="0" applyNumberFormat="1" applyFont="1" applyFill="1" applyAlignment="1" applyProtection="1">
      <protection hidden="1"/>
    </xf>
    <xf numFmtId="0" fontId="5" fillId="4" borderId="0" xfId="0" applyFont="1" applyFill="1" applyAlignment="1" applyProtection="1">
      <protection hidden="1"/>
    </xf>
    <xf numFmtId="0" fontId="3" fillId="4" borderId="0" xfId="0" applyFont="1" applyFill="1" applyAlignment="1" applyProtection="1">
      <protection hidden="1"/>
    </xf>
    <xf numFmtId="173" fontId="3" fillId="4" borderId="0" xfId="1" applyNumberFormat="1" applyFont="1" applyFill="1" applyAlignment="1" applyProtection="1">
      <protection hidden="1"/>
    </xf>
    <xf numFmtId="173" fontId="6" fillId="5" borderId="0" xfId="1" applyNumberFormat="1" applyFont="1" applyFill="1" applyAlignment="1" applyProtection="1">
      <protection hidden="1"/>
    </xf>
    <xf numFmtId="43" fontId="10" fillId="2" borderId="0" xfId="1" applyNumberFormat="1" applyFont="1" applyFill="1" applyAlignment="1" applyProtection="1">
      <protection hidden="1"/>
    </xf>
    <xf numFmtId="43" fontId="13" fillId="2" borderId="0" xfId="1" applyFont="1" applyFill="1" applyAlignment="1" applyProtection="1">
      <protection hidden="1"/>
    </xf>
    <xf numFmtId="174" fontId="6" fillId="4" borderId="0" xfId="1" applyNumberFormat="1" applyFont="1" applyFill="1" applyAlignment="1" applyProtection="1">
      <protection hidden="1"/>
    </xf>
    <xf numFmtId="173" fontId="3" fillId="4" borderId="1" xfId="1" applyNumberFormat="1" applyFont="1" applyFill="1" applyBorder="1" applyAlignment="1" applyProtection="1">
      <protection hidden="1"/>
    </xf>
    <xf numFmtId="166" fontId="9" fillId="5" borderId="0" xfId="0" applyNumberFormat="1" applyFont="1" applyFill="1" applyAlignment="1" applyProtection="1">
      <protection hidden="1"/>
    </xf>
    <xf numFmtId="168" fontId="6" fillId="3" borderId="0" xfId="0" applyNumberFormat="1" applyFont="1" applyFill="1" applyAlignment="1" applyProtection="1">
      <protection hidden="1"/>
    </xf>
    <xf numFmtId="172" fontId="6" fillId="3" borderId="0" xfId="1" applyNumberFormat="1" applyFont="1" applyFill="1" applyAlignment="1" applyProtection="1">
      <protection hidden="1"/>
    </xf>
    <xf numFmtId="173" fontId="6" fillId="3" borderId="1" xfId="1" applyNumberFormat="1" applyFont="1" applyFill="1" applyBorder="1" applyAlignment="1" applyProtection="1">
      <protection hidden="1"/>
    </xf>
    <xf numFmtId="173" fontId="9" fillId="3" borderId="2" xfId="1" applyNumberFormat="1" applyFont="1" applyFill="1" applyBorder="1" applyAlignment="1" applyProtection="1">
      <protection hidden="1"/>
    </xf>
    <xf numFmtId="173" fontId="6" fillId="3" borderId="0" xfId="1" applyNumberFormat="1" applyFont="1" applyFill="1" applyAlignment="1" applyProtection="1">
      <protection hidden="1"/>
    </xf>
    <xf numFmtId="173" fontId="9" fillId="3" borderId="3" xfId="1" applyNumberFormat="1" applyFont="1" applyFill="1" applyBorder="1" applyAlignment="1" applyProtection="1">
      <protection hidden="1"/>
    </xf>
    <xf numFmtId="166" fontId="8" fillId="5" borderId="0" xfId="0" applyNumberFormat="1" applyFont="1" applyFill="1" applyAlignment="1" applyProtection="1">
      <protection hidden="1"/>
    </xf>
    <xf numFmtId="168" fontId="10" fillId="5" borderId="0" xfId="0" applyNumberFormat="1" applyFont="1" applyFill="1" applyAlignment="1" applyProtection="1">
      <protection hidden="1"/>
    </xf>
    <xf numFmtId="173" fontId="14" fillId="6" borderId="0" xfId="1" applyNumberFormat="1" applyFont="1" applyFill="1" applyAlignment="1" applyProtection="1">
      <protection hidden="1"/>
    </xf>
    <xf numFmtId="173" fontId="9" fillId="3" borderId="4" xfId="1" applyNumberFormat="1" applyFont="1" applyFill="1" applyBorder="1" applyAlignment="1" applyProtection="1">
      <protection hidden="1"/>
    </xf>
    <xf numFmtId="166" fontId="4" fillId="7" borderId="0" xfId="0" applyNumberFormat="1" applyFont="1" applyFill="1" applyAlignment="1" applyProtection="1">
      <protection hidden="1"/>
    </xf>
    <xf numFmtId="169" fontId="4" fillId="7" borderId="0" xfId="0" applyNumberFormat="1" applyFont="1" applyFill="1" applyAlignment="1" applyProtection="1">
      <protection hidden="1"/>
    </xf>
    <xf numFmtId="0" fontId="0" fillId="8" borderId="0" xfId="0" applyFill="1"/>
    <xf numFmtId="172" fontId="9" fillId="3" borderId="0" xfId="1" applyNumberFormat="1" applyFont="1" applyFill="1" applyAlignment="1"/>
    <xf numFmtId="172" fontId="15" fillId="7" borderId="0" xfId="0" applyNumberFormat="1" applyFont="1" applyFill="1"/>
    <xf numFmtId="166" fontId="15" fillId="7" borderId="0" xfId="0" applyNumberFormat="1" applyFont="1" applyFill="1"/>
    <xf numFmtId="173" fontId="16" fillId="3" borderId="0" xfId="1" applyNumberFormat="1" applyFont="1" applyFill="1" applyAlignment="1" applyProtection="1">
      <protection hidden="1"/>
    </xf>
    <xf numFmtId="172" fontId="8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3"/>
    </mc:Choice>
    <mc:Fallback>
      <c:style val="43"/>
    </mc:Fallback>
  </mc:AlternateContent>
  <c:chart>
    <c:autoTitleDeleted val="0"/>
    <c:view3D>
      <c:rotX val="15"/>
      <c:rotY val="20"/>
      <c:depthPercent val="220"/>
      <c:rAngAx val="1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val>
            <c:numRef>
              <c:f>Sheet1!$A$19:$H$19</c:f>
              <c:numCache>
                <c:formatCode>_(* #,##0.0000_);_(* \(#,##0.0000\);_(* "-"??_);_(@_)</c:formatCode>
                <c:ptCount val="8"/>
                <c:pt idx="0">
                  <c:v>1.28379</c:v>
                </c:pt>
                <c:pt idx="1">
                  <c:v>1.2977300000000001</c:v>
                </c:pt>
                <c:pt idx="2">
                  <c:v>1.2933600000000001</c:v>
                </c:pt>
                <c:pt idx="3">
                  <c:v>1.3061199999999999</c:v>
                </c:pt>
                <c:pt idx="4">
                  <c:v>1.29443</c:v>
                </c:pt>
                <c:pt idx="5">
                  <c:v>1.30592</c:v>
                </c:pt>
                <c:pt idx="6">
                  <c:v>1.3091750084867515</c:v>
                </c:pt>
                <c:pt idx="7">
                  <c:v>1.3042965422287078</c:v>
                </c:pt>
              </c:numCache>
            </c:numRef>
          </c:val>
          <c:smooth val="0"/>
        </c:ser>
        <c:ser>
          <c:idx val="1"/>
          <c:order val="1"/>
          <c:spPr>
            <a:pattFill prst="pct5">
              <a:fgClr>
                <a:schemeClr val="accent1"/>
              </a:fgClr>
              <a:bgClr>
                <a:schemeClr val="bg1"/>
              </a:bgClr>
            </a:pattFill>
            <a:ln w="25400">
              <a:noFill/>
            </a:ln>
          </c:spPr>
          <c:val>
            <c:numRef>
              <c:f>Sheet1!$A$20:$H$20</c:f>
              <c:numCache>
                <c:formatCode>_(* #,##0.0000_);_(* \(#,##0.0000\);_(* "-"??_);_(@_)</c:formatCode>
                <c:ptCount val="8"/>
                <c:pt idx="0">
                  <c:v>1.28379</c:v>
                </c:pt>
                <c:pt idx="1">
                  <c:v>1.2977300000000001</c:v>
                </c:pt>
                <c:pt idx="2">
                  <c:v>1.2933600000000001</c:v>
                </c:pt>
                <c:pt idx="3">
                  <c:v>1.3061199999999999</c:v>
                </c:pt>
                <c:pt idx="4">
                  <c:v>1.29443</c:v>
                </c:pt>
                <c:pt idx="5">
                  <c:v>1.30592</c:v>
                </c:pt>
                <c:pt idx="6">
                  <c:v>1.3081665463845513</c:v>
                </c:pt>
                <c:pt idx="7">
                  <c:v>1.3210705495063846</c:v>
                </c:pt>
              </c:numCache>
            </c:numRef>
          </c:val>
          <c:smooth val="0"/>
        </c:ser>
        <c:ser>
          <c:idx val="2"/>
          <c:order val="2"/>
          <c:spPr>
            <a:ln w="25400">
              <a:noFill/>
            </a:ln>
          </c:spPr>
          <c:val>
            <c:numRef>
              <c:f>Sheet1!$A$21:$H$21</c:f>
              <c:numCache>
                <c:formatCode>_(* #,##0.0000_);_(* \(#,##0.0000\);_(* "-"??_);_(@_)</c:formatCode>
                <c:ptCount val="8"/>
                <c:pt idx="0">
                  <c:v>1.30592</c:v>
                </c:pt>
                <c:pt idx="1">
                  <c:v>1.2990833177528129</c:v>
                </c:pt>
                <c:pt idx="2">
                  <c:v>1.3091750084867515</c:v>
                </c:pt>
                <c:pt idx="3">
                  <c:v>1.2945202963903066</c:v>
                </c:pt>
                <c:pt idx="4">
                  <c:v>1.293576766083637</c:v>
                </c:pt>
                <c:pt idx="5">
                  <c:v>1.2940485312369718</c:v>
                </c:pt>
                <c:pt idx="6">
                  <c:v>1.2933409695015652</c:v>
                </c:pt>
                <c:pt idx="7">
                  <c:v>1.2936946858694023</c:v>
                </c:pt>
              </c:numCache>
            </c:numRef>
          </c:val>
          <c:smooth val="0"/>
        </c:ser>
        <c:ser>
          <c:idx val="3"/>
          <c:order val="3"/>
          <c:spPr>
            <a:ln w="25400">
              <a:noFill/>
            </a:ln>
          </c:spPr>
          <c:val>
            <c:numRef>
              <c:f>Sheet1!$A$22:$H$22</c:f>
              <c:numCache>
                <c:formatCode>_(* #,##0.0000_);_(* \(#,##0.0000\);_(* "-"??_);_(@_)</c:formatCode>
                <c:ptCount val="8"/>
                <c:pt idx="0">
                  <c:v>1.30592</c:v>
                </c:pt>
                <c:pt idx="1">
                  <c:v>1.3097857236526451</c:v>
                </c:pt>
                <c:pt idx="2">
                  <c:v>1.2990833177528129</c:v>
                </c:pt>
                <c:pt idx="3">
                  <c:v>1.2990457139305294</c:v>
                </c:pt>
                <c:pt idx="4" formatCode="0.0000">
                  <c:v>1.288449714132095</c:v>
                </c:pt>
                <c:pt idx="5">
                  <c:v>1.2892034339407707</c:v>
                </c:pt>
                <c:pt idx="6">
                  <c:v>1.2880730745551061</c:v>
                </c:pt>
                <c:pt idx="7">
                  <c:v>1.3099773858877786</c:v>
                </c:pt>
              </c:numCache>
            </c:numRef>
          </c:val>
          <c:smooth val="0"/>
        </c:ser>
        <c:ser>
          <c:idx val="4"/>
          <c:order val="4"/>
          <c:spPr>
            <a:ln w="25400">
              <a:noFill/>
            </a:ln>
          </c:spPr>
          <c:val>
            <c:numRef>
              <c:f>Sheet1!$A$23:$H$23</c:f>
              <c:numCache>
                <c:formatCode>_(* #,##0.0000_);_(* \(#,##0.0000\);_(* "-"??_);_(@_)</c:formatCode>
                <c:ptCount val="8"/>
                <c:pt idx="0">
                  <c:v>1.2990457139305294</c:v>
                </c:pt>
                <c:pt idx="1">
                  <c:v>1.2880730745551061</c:v>
                </c:pt>
                <c:pt idx="2">
                  <c:v>1.3099773858877786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56928"/>
        <c:axId val="70958464"/>
        <c:axId val="42965184"/>
      </c:line3DChart>
      <c:catAx>
        <c:axId val="70956928"/>
        <c:scaling>
          <c:orientation val="minMax"/>
        </c:scaling>
        <c:delete val="0"/>
        <c:axPos val="b"/>
        <c:majorTickMark val="out"/>
        <c:minorTickMark val="none"/>
        <c:tickLblPos val="nextTo"/>
        <c:crossAx val="70958464"/>
        <c:crosses val="autoZero"/>
        <c:auto val="1"/>
        <c:lblAlgn val="ctr"/>
        <c:lblOffset val="100"/>
        <c:noMultiLvlLbl val="0"/>
      </c:catAx>
      <c:valAx>
        <c:axId val="70958464"/>
        <c:scaling>
          <c:orientation val="minMax"/>
        </c:scaling>
        <c:delete val="0"/>
        <c:axPos val="l"/>
        <c:majorGridlines/>
        <c:numFmt formatCode="_(* #,##0.0000_);_(* \(#,##0.0000\);_(* &quot;-&quot;??_);_(@_)" sourceLinked="1"/>
        <c:majorTickMark val="out"/>
        <c:minorTickMark val="none"/>
        <c:tickLblPos val="nextTo"/>
        <c:crossAx val="70956928"/>
        <c:crosses val="autoZero"/>
        <c:crossBetween val="between"/>
      </c:valAx>
      <c:serAx>
        <c:axId val="42965184"/>
        <c:scaling>
          <c:orientation val="minMax"/>
        </c:scaling>
        <c:delete val="0"/>
        <c:axPos val="b"/>
        <c:majorTickMark val="out"/>
        <c:minorTickMark val="none"/>
        <c:tickLblPos val="nextTo"/>
        <c:crossAx val="70958464"/>
        <c:crosses val="autoZero"/>
      </c:ser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Sheet1!$D$8:$D$11</c:f>
              <c:numCache>
                <c:formatCode>0.0000</c:formatCode>
                <c:ptCount val="4"/>
                <c:pt idx="0">
                  <c:v>1.3186732967749999</c:v>
                </c:pt>
                <c:pt idx="1">
                  <c:v>1.3063534622474373</c:v>
                </c:pt>
                <c:pt idx="2">
                  <c:v>1.2956503595275626</c:v>
                </c:pt>
                <c:pt idx="3">
                  <c:v>1.283330525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0984064"/>
        <c:axId val="70985600"/>
      </c:barChart>
      <c:catAx>
        <c:axId val="70984064"/>
        <c:scaling>
          <c:orientation val="minMax"/>
        </c:scaling>
        <c:delete val="0"/>
        <c:axPos val="b"/>
        <c:majorTickMark val="out"/>
        <c:minorTickMark val="none"/>
        <c:tickLblPos val="nextTo"/>
        <c:crossAx val="70985600"/>
        <c:crosses val="autoZero"/>
        <c:auto val="1"/>
        <c:lblAlgn val="ctr"/>
        <c:lblOffset val="100"/>
        <c:noMultiLvlLbl val="0"/>
      </c:catAx>
      <c:valAx>
        <c:axId val="70985600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70984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Sheet1!$F$8:$F$11</c:f>
              <c:numCache>
                <c:formatCode>0.00000</c:formatCode>
                <c:ptCount val="4"/>
                <c:pt idx="0">
                  <c:v>1.3240697301866664</c:v>
                </c:pt>
                <c:pt idx="1">
                  <c:v>1.3042811561151819</c:v>
                </c:pt>
                <c:pt idx="2">
                  <c:v>1.2990813874048179</c:v>
                </c:pt>
                <c:pt idx="3">
                  <c:v>1.2792928133333334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038464"/>
        <c:axId val="71040000"/>
      </c:barChart>
      <c:catAx>
        <c:axId val="71038464"/>
        <c:scaling>
          <c:orientation val="minMax"/>
        </c:scaling>
        <c:delete val="0"/>
        <c:axPos val="b"/>
        <c:majorTickMark val="out"/>
        <c:minorTickMark val="none"/>
        <c:tickLblPos val="nextTo"/>
        <c:crossAx val="71040000"/>
        <c:crosses val="autoZero"/>
        <c:auto val="1"/>
        <c:lblAlgn val="ctr"/>
        <c:lblOffset val="100"/>
        <c:noMultiLvlLbl val="0"/>
      </c:catAx>
      <c:valAx>
        <c:axId val="71040000"/>
        <c:scaling>
          <c:orientation val="minMax"/>
        </c:scaling>
        <c:delete val="0"/>
        <c:axPos val="l"/>
        <c:majorGridlines/>
        <c:numFmt formatCode="0.00000" sourceLinked="1"/>
        <c:majorTickMark val="out"/>
        <c:minorTickMark val="none"/>
        <c:tickLblPos val="nextTo"/>
        <c:crossAx val="710384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91"/>
          <c:w val="0.33335771210018006"/>
          <c:h val="0.71475979733171646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Sheet1!$H$8:$H$11</c:f>
              <c:numCache>
                <c:formatCode>0.0000</c:formatCode>
                <c:ptCount val="4"/>
                <c:pt idx="0">
                  <c:v>1.3132420416800001</c:v>
                </c:pt>
                <c:pt idx="1">
                  <c:v>1.3008594264401601</c:v>
                </c:pt>
                <c:pt idx="2">
                  <c:v>1.2850448952398401</c:v>
                </c:pt>
                <c:pt idx="3">
                  <c:v>1.27266228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056000"/>
        <c:axId val="71082368"/>
      </c:barChart>
      <c:catAx>
        <c:axId val="71056000"/>
        <c:scaling>
          <c:orientation val="minMax"/>
        </c:scaling>
        <c:delete val="0"/>
        <c:axPos val="b"/>
        <c:majorTickMark val="out"/>
        <c:minorTickMark val="none"/>
        <c:tickLblPos val="nextTo"/>
        <c:crossAx val="71082368"/>
        <c:crosses val="autoZero"/>
        <c:auto val="1"/>
        <c:lblAlgn val="ctr"/>
        <c:lblOffset val="100"/>
        <c:noMultiLvlLbl val="0"/>
      </c:catAx>
      <c:valAx>
        <c:axId val="71082368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71056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yVal>
            <c:numRef>
              <c:f>Sheet1!$A$23:$H$23</c:f>
              <c:numCache>
                <c:formatCode>_(* #,##0.0000_);_(* \(#,##0.0000\);_(* "-"??_);_(@_)</c:formatCode>
                <c:ptCount val="8"/>
                <c:pt idx="0">
                  <c:v>1.2990457139305294</c:v>
                </c:pt>
                <c:pt idx="1">
                  <c:v>1.2880730745551061</c:v>
                </c:pt>
                <c:pt idx="2">
                  <c:v>1.3099773858877786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90176"/>
        <c:axId val="71091712"/>
      </c:scatterChart>
      <c:valAx>
        <c:axId val="71090176"/>
        <c:scaling>
          <c:orientation val="minMax"/>
        </c:scaling>
        <c:delete val="0"/>
        <c:axPos val="b"/>
        <c:numFmt formatCode="_(* #,##0.0000_);_(* \(#,##0.0000\);_(* &quot;-&quot;??_);_(@_)" sourceLinked="1"/>
        <c:majorTickMark val="out"/>
        <c:minorTickMark val="none"/>
        <c:tickLblPos val="nextTo"/>
        <c:crossAx val="71091712"/>
        <c:crosses val="autoZero"/>
        <c:crossBetween val="midCat"/>
      </c:valAx>
      <c:valAx>
        <c:axId val="71091712"/>
        <c:scaling>
          <c:orientation val="minMax"/>
        </c:scaling>
        <c:delete val="0"/>
        <c:axPos val="l"/>
        <c:majorGridlines/>
        <c:numFmt formatCode="_(* #,##0.0000_);_(* \(#,##0.0000\);_(* &quot;-&quot;??_);_(@_)" sourceLinked="1"/>
        <c:majorTickMark val="out"/>
        <c:minorTickMark val="none"/>
        <c:tickLblPos val="nextTo"/>
        <c:crossAx val="710901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val>
            <c:numRef>
              <c:f>Sheet1!$A$19:$H$19</c:f>
              <c:numCache>
                <c:formatCode>_(* #,##0.0000_);_(* \(#,##0.0000\);_(* "-"??_);_(@_)</c:formatCode>
                <c:ptCount val="8"/>
                <c:pt idx="0">
                  <c:v>1.28379</c:v>
                </c:pt>
                <c:pt idx="1">
                  <c:v>1.2977300000000001</c:v>
                </c:pt>
                <c:pt idx="2">
                  <c:v>1.2933600000000001</c:v>
                </c:pt>
                <c:pt idx="3">
                  <c:v>1.3061199999999999</c:v>
                </c:pt>
                <c:pt idx="4">
                  <c:v>1.29443</c:v>
                </c:pt>
                <c:pt idx="5">
                  <c:v>1.30592</c:v>
                </c:pt>
                <c:pt idx="6">
                  <c:v>1.3091750084867515</c:v>
                </c:pt>
                <c:pt idx="7">
                  <c:v>1.3042965422287078</c:v>
                </c:pt>
              </c:numCache>
            </c:numRef>
          </c:val>
          <c:smooth val="0"/>
        </c:ser>
        <c:ser>
          <c:idx val="1"/>
          <c:order val="1"/>
          <c:val>
            <c:numRef>
              <c:f>Sheet1!$A$20:$H$20</c:f>
              <c:numCache>
                <c:formatCode>_(* #,##0.0000_);_(* \(#,##0.0000\);_(* "-"??_);_(@_)</c:formatCode>
                <c:ptCount val="8"/>
                <c:pt idx="0">
                  <c:v>1.28379</c:v>
                </c:pt>
                <c:pt idx="1">
                  <c:v>1.2977300000000001</c:v>
                </c:pt>
                <c:pt idx="2">
                  <c:v>1.2933600000000001</c:v>
                </c:pt>
                <c:pt idx="3">
                  <c:v>1.3061199999999999</c:v>
                </c:pt>
                <c:pt idx="4">
                  <c:v>1.29443</c:v>
                </c:pt>
                <c:pt idx="5">
                  <c:v>1.30592</c:v>
                </c:pt>
                <c:pt idx="6">
                  <c:v>1.3081665463845513</c:v>
                </c:pt>
                <c:pt idx="7">
                  <c:v>1.3210705495063846</c:v>
                </c:pt>
              </c:numCache>
            </c:numRef>
          </c:val>
          <c:smooth val="0"/>
        </c:ser>
        <c:ser>
          <c:idx val="2"/>
          <c:order val="2"/>
          <c:val>
            <c:numRef>
              <c:f>Sheet1!$A$21:$H$21</c:f>
              <c:numCache>
                <c:formatCode>_(* #,##0.0000_);_(* \(#,##0.0000\);_(* "-"??_);_(@_)</c:formatCode>
                <c:ptCount val="8"/>
                <c:pt idx="0">
                  <c:v>1.30592</c:v>
                </c:pt>
                <c:pt idx="1">
                  <c:v>1.2990833177528129</c:v>
                </c:pt>
                <c:pt idx="2">
                  <c:v>1.3091750084867515</c:v>
                </c:pt>
                <c:pt idx="3">
                  <c:v>1.2945202963903066</c:v>
                </c:pt>
                <c:pt idx="4">
                  <c:v>1.293576766083637</c:v>
                </c:pt>
                <c:pt idx="5">
                  <c:v>1.2940485312369718</c:v>
                </c:pt>
                <c:pt idx="6">
                  <c:v>1.2933409695015652</c:v>
                </c:pt>
                <c:pt idx="7">
                  <c:v>1.2936946858694023</c:v>
                </c:pt>
              </c:numCache>
            </c:numRef>
          </c:val>
          <c:smooth val="0"/>
        </c:ser>
        <c:ser>
          <c:idx val="3"/>
          <c:order val="3"/>
          <c:val>
            <c:numRef>
              <c:f>Sheet1!$A$22:$H$22</c:f>
              <c:numCache>
                <c:formatCode>_(* #,##0.0000_);_(* \(#,##0.0000\);_(* "-"??_);_(@_)</c:formatCode>
                <c:ptCount val="8"/>
                <c:pt idx="0">
                  <c:v>1.30592</c:v>
                </c:pt>
                <c:pt idx="1">
                  <c:v>1.3097857236526451</c:v>
                </c:pt>
                <c:pt idx="2">
                  <c:v>1.2990833177528129</c:v>
                </c:pt>
                <c:pt idx="3">
                  <c:v>1.2990457139305294</c:v>
                </c:pt>
                <c:pt idx="4" formatCode="0.0000">
                  <c:v>1.288449714132095</c:v>
                </c:pt>
                <c:pt idx="5">
                  <c:v>1.2892034339407707</c:v>
                </c:pt>
                <c:pt idx="6">
                  <c:v>1.2880730745551061</c:v>
                </c:pt>
                <c:pt idx="7">
                  <c:v>1.3099773858877786</c:v>
                </c:pt>
              </c:numCache>
            </c:numRef>
          </c:val>
          <c:smooth val="0"/>
        </c:ser>
        <c:ser>
          <c:idx val="4"/>
          <c:order val="4"/>
          <c:val>
            <c:numRef>
              <c:f>Sheet1!$A$23:$H$23</c:f>
              <c:numCache>
                <c:formatCode>_(* #,##0.0000_);_(* \(#,##0.0000\);_(* "-"??_);_(@_)</c:formatCode>
                <c:ptCount val="8"/>
                <c:pt idx="0">
                  <c:v>1.2990457139305294</c:v>
                </c:pt>
                <c:pt idx="1">
                  <c:v>1.2880730745551061</c:v>
                </c:pt>
                <c:pt idx="2">
                  <c:v>1.3099773858877786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135616"/>
        <c:axId val="71137152"/>
      </c:lineChart>
      <c:catAx>
        <c:axId val="71135616"/>
        <c:scaling>
          <c:orientation val="minMax"/>
        </c:scaling>
        <c:delete val="0"/>
        <c:axPos val="b"/>
        <c:majorTickMark val="out"/>
        <c:minorTickMark val="none"/>
        <c:tickLblPos val="nextTo"/>
        <c:crossAx val="71137152"/>
        <c:crosses val="autoZero"/>
        <c:auto val="1"/>
        <c:lblAlgn val="ctr"/>
        <c:lblOffset val="100"/>
        <c:noMultiLvlLbl val="0"/>
      </c:catAx>
      <c:valAx>
        <c:axId val="71137152"/>
        <c:scaling>
          <c:orientation val="minMax"/>
        </c:scaling>
        <c:delete val="0"/>
        <c:axPos val="l"/>
        <c:majorGridlines/>
        <c:numFmt formatCode="_(* #,##0.0000_);_(* \(#,##0.0000\);_(* &quot;-&quot;??_);_(@_)" sourceLinked="1"/>
        <c:majorTickMark val="out"/>
        <c:minorTickMark val="none"/>
        <c:tickLblPos val="nextTo"/>
        <c:crossAx val="711356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65011</xdr:colOff>
      <xdr:row>44</xdr:row>
      <xdr:rowOff>-1</xdr:rowOff>
    </xdr:from>
    <xdr:to>
      <xdr:col>8</xdr:col>
      <xdr:colOff>136071</xdr:colOff>
      <xdr:row>64</xdr:row>
      <xdr:rowOff>27214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1132417</xdr:colOff>
      <xdr:row>5</xdr:row>
      <xdr:rowOff>84667</xdr:rowOff>
    </xdr:from>
    <xdr:to>
      <xdr:col>5</xdr:col>
      <xdr:colOff>137584</xdr:colOff>
      <xdr:row>11</xdr:row>
      <xdr:rowOff>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287261</xdr:colOff>
      <xdr:row>4</xdr:row>
      <xdr:rowOff>35226</xdr:rowOff>
    </xdr:from>
    <xdr:to>
      <xdr:col>7</xdr:col>
      <xdr:colOff>765023</xdr:colOff>
      <xdr:row>9</xdr:row>
      <xdr:rowOff>237370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40822</xdr:colOff>
      <xdr:row>3</xdr:row>
      <xdr:rowOff>244930</xdr:rowOff>
    </xdr:from>
    <xdr:to>
      <xdr:col>10</xdr:col>
      <xdr:colOff>61990</xdr:colOff>
      <xdr:row>10</xdr:row>
      <xdr:rowOff>160262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27215</xdr:colOff>
      <xdr:row>23</xdr:row>
      <xdr:rowOff>13605</xdr:rowOff>
    </xdr:from>
    <xdr:to>
      <xdr:col>7</xdr:col>
      <xdr:colOff>217714</xdr:colOff>
      <xdr:row>43</xdr:row>
      <xdr:rowOff>40820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27214</xdr:colOff>
      <xdr:row>64</xdr:row>
      <xdr:rowOff>13607</xdr:rowOff>
    </xdr:from>
    <xdr:to>
      <xdr:col>10</xdr:col>
      <xdr:colOff>27213</xdr:colOff>
      <xdr:row>93</xdr:row>
      <xdr:rowOff>13607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4"/>
  <sheetViews>
    <sheetView windowProtection="1" tabSelected="1" zoomScale="60" zoomScaleNormal="60" workbookViewId="0">
      <selection activeCell="E16" sqref="E16"/>
    </sheetView>
  </sheetViews>
  <sheetFormatPr defaultRowHeight="15" x14ac:dyDescent="0.25"/>
  <cols>
    <col min="1" max="2" width="25.140625" customWidth="1"/>
    <col min="3" max="3" width="30.85546875" customWidth="1"/>
    <col min="4" max="4" width="28.140625" customWidth="1"/>
    <col min="5" max="5" width="30.5703125" customWidth="1"/>
    <col min="6" max="6" width="36" customWidth="1"/>
    <col min="7" max="7" width="34.42578125" customWidth="1"/>
    <col min="8" max="8" width="28.85546875" customWidth="1"/>
    <col min="9" max="9" width="30" customWidth="1"/>
    <col min="10" max="10" width="29.42578125" customWidth="1"/>
  </cols>
  <sheetData>
    <row r="1" spans="1:10" ht="23.25" x14ac:dyDescent="0.35">
      <c r="A1" s="3" t="s">
        <v>0</v>
      </c>
      <c r="B1" s="3" t="s">
        <v>1</v>
      </c>
      <c r="C1" s="4">
        <v>1.30592</v>
      </c>
      <c r="D1" s="5">
        <v>1.29443</v>
      </c>
      <c r="E1" s="4">
        <v>1.3061199999999999</v>
      </c>
      <c r="F1" s="6">
        <v>1.2933600000000001</v>
      </c>
      <c r="G1" s="4">
        <v>1.2977300000000001</v>
      </c>
      <c r="H1" s="5">
        <v>1.28379</v>
      </c>
      <c r="I1" s="1"/>
      <c r="J1" s="1"/>
    </row>
    <row r="2" spans="1:10" ht="23.25" x14ac:dyDescent="0.35">
      <c r="A2" s="3" t="s">
        <v>2</v>
      </c>
      <c r="B2" s="7"/>
      <c r="C2" s="8">
        <f>SUM((D2+F2+H2)/3)+((D7+F7+H7)/3)</f>
        <v>1.2225427222222223</v>
      </c>
      <c r="D2" s="9">
        <f>SUM(C1-D1)-D12</f>
        <v>1.149E-2</v>
      </c>
      <c r="E2" s="9"/>
      <c r="F2" s="4">
        <f>SUM(E1-F1)-D12</f>
        <v>1.2759999999999883E-2</v>
      </c>
      <c r="G2" s="10">
        <f>SUM(H8+H10)/2</f>
        <v>1.2991434684599201</v>
      </c>
      <c r="H2" s="11">
        <f>SUM(G1-H1)-D12</f>
        <v>1.3940000000000063E-2</v>
      </c>
      <c r="I2" s="1"/>
      <c r="J2" s="1"/>
    </row>
    <row r="3" spans="1:10" ht="23.25" x14ac:dyDescent="0.35">
      <c r="A3" s="3"/>
      <c r="B3" s="7"/>
      <c r="C3" s="8">
        <f>SUM(D8+D10)/2</f>
        <v>1.3071618281512811</v>
      </c>
      <c r="D3" s="9">
        <f>SUM(C1+D1)/2</f>
        <v>1.3001749999999999</v>
      </c>
      <c r="E3" s="9">
        <f>SUM(D9+D11)/2</f>
        <v>1.2948419936237188</v>
      </c>
      <c r="F3" s="4">
        <f>SUM(E1+F1)/2</f>
        <v>1.2997399999999999</v>
      </c>
      <c r="G3" s="10">
        <f>SUM(H9+H11)/2</f>
        <v>1.28676085322008</v>
      </c>
      <c r="H3" s="9">
        <f>SUM(G1+H1)/2</f>
        <v>1.2907600000000001</v>
      </c>
      <c r="I3" s="1"/>
      <c r="J3" s="1"/>
    </row>
    <row r="4" spans="1:10" ht="23.25" x14ac:dyDescent="0.35">
      <c r="A4" s="3" t="s">
        <v>3</v>
      </c>
      <c r="B4" s="7"/>
      <c r="C4" s="8">
        <f>SUM(C3+E4+G2+F18)/4</f>
        <v>1.2945889914731916</v>
      </c>
      <c r="D4" s="9">
        <f>SUM(((D3*0.6)-3)/-2)-D13</f>
        <v>1.1099475000000001</v>
      </c>
      <c r="E4" s="9">
        <f>SUM(F10+F8)/2</f>
        <v>1.3115755587957421</v>
      </c>
      <c r="F4" s="4">
        <f>SUM(((F3*0.6)-5)/-3)-D13</f>
        <v>1.4067186666666667</v>
      </c>
      <c r="G4" s="10"/>
      <c r="H4" s="9">
        <f>SUM(((H3*0.6)-3)/-2)-D13</f>
        <v>1.1127720000000001</v>
      </c>
      <c r="I4" s="1"/>
      <c r="J4" s="1"/>
    </row>
    <row r="5" spans="1:10" ht="23.25" x14ac:dyDescent="0.35">
      <c r="A5" s="10">
        <f>SUM((C5-B11)/2+C11/2+A6)</f>
        <v>1.3166088486497676</v>
      </c>
      <c r="B5" s="8">
        <f>SUM(C10-C11)</f>
        <v>-2.8627064772388522E-3</v>
      </c>
      <c r="C5" s="8">
        <f>SUM(E3+E5+H3+F17)/4</f>
        <v>1.2960203442748564</v>
      </c>
      <c r="D5" s="9">
        <f>SUM(D4*D2)</f>
        <v>1.2753296775000001E-2</v>
      </c>
      <c r="E5" s="9">
        <f>SUM(F9+F11)/2</f>
        <v>1.2917869847242578</v>
      </c>
      <c r="F5" s="4">
        <f>SUM(F4*F2)</f>
        <v>1.7949730186666502E-2</v>
      </c>
      <c r="G5" s="12"/>
      <c r="H5" s="9">
        <f>SUM(H4*H2)</f>
        <v>1.5512041680000073E-2</v>
      </c>
      <c r="I5" s="1"/>
      <c r="J5" s="1"/>
    </row>
    <row r="6" spans="1:10" ht="23.25" x14ac:dyDescent="0.35">
      <c r="A6" s="10">
        <f>SUM(((A14+B11)/2)*(B9/(C4*C5)))*3.33</f>
        <v>1.9514594132487104E-2</v>
      </c>
      <c r="B6" s="8">
        <f>SUM(C10-B14)</f>
        <v>1.295656577227237</v>
      </c>
      <c r="C6" s="43">
        <f>SUM(((C4-C5)-2)/2+C7)</f>
        <v>0.85928432359916784</v>
      </c>
      <c r="D6" s="9">
        <f>SUM(D5*D4)/D2/100</f>
        <v>1.2319834527562501E-2</v>
      </c>
      <c r="E6" s="9"/>
      <c r="F6" s="4">
        <f>SUM(F5*F4)/F2/100</f>
        <v>1.9788574071484447E-2</v>
      </c>
      <c r="G6" s="12"/>
      <c r="H6" s="9">
        <f>SUM(H5*H4)/H2/100</f>
        <v>1.2382615239840002E-2</v>
      </c>
      <c r="I6" s="1"/>
      <c r="J6" s="1"/>
    </row>
    <row r="7" spans="1:10" ht="23.25" x14ac:dyDescent="0.35">
      <c r="A7" s="13">
        <f>SUM(A9+A10+A8)/3+A11*-1</f>
        <v>1.2945202963903066</v>
      </c>
      <c r="B7" s="8">
        <f>SUM(C11+B14)</f>
        <v>1.2949543402116046</v>
      </c>
      <c r="C7" s="8">
        <f>SUM(E15)</f>
        <v>1.86</v>
      </c>
      <c r="D7" s="9">
        <f>SUM(D4+D14)</f>
        <v>1.1099475000000001</v>
      </c>
      <c r="E7" s="9"/>
      <c r="F7" s="4">
        <f>SUM(F4+D14)</f>
        <v>1.4067186666666667</v>
      </c>
      <c r="G7" s="6">
        <f>SUM((C1+E1+G1+G8)/4+(D1+F1+H1+H17)/4)/2*G12</f>
        <v>1.3141598878849692</v>
      </c>
      <c r="H7" s="9">
        <f>SUM(H4+D14)</f>
        <v>1.1127720000000001</v>
      </c>
      <c r="I7" s="1"/>
      <c r="J7" s="1"/>
    </row>
    <row r="8" spans="1:10" ht="23.25" x14ac:dyDescent="0.35">
      <c r="A8" s="13">
        <f>SUM((C5-B11)/2+C11/2+A11)</f>
        <v>1.2990457139305294</v>
      </c>
      <c r="B8" s="8">
        <f>SUM(C4-B11)</f>
        <v>1.2960203442748564</v>
      </c>
      <c r="C8" s="14">
        <f>SUM((D6+F6+H6)*C6)/3</f>
        <v>1.2743479775210807E-2</v>
      </c>
      <c r="D8" s="15">
        <f>SUM(C1+D5)</f>
        <v>1.3186732967749999</v>
      </c>
      <c r="E8" s="9"/>
      <c r="F8" s="16">
        <f>SUM(E1+F5)</f>
        <v>1.3240697301866664</v>
      </c>
      <c r="G8" s="17">
        <f>SUM(H17/G9)*G10</f>
        <v>1.3210705495063846</v>
      </c>
      <c r="H8" s="15">
        <f>SUM(G1+H5)</f>
        <v>1.3132420416800001</v>
      </c>
      <c r="I8" s="1"/>
      <c r="J8" s="1"/>
    </row>
    <row r="9" spans="1:10" ht="23.25" x14ac:dyDescent="0.35">
      <c r="A9" s="13">
        <f>SUM((B9+B7)/2)</f>
        <v>1.2867232143648173</v>
      </c>
      <c r="B9" s="8">
        <f>SUM(C4+C5)/2^(C8*C15)/2</f>
        <v>1.2784920885180298</v>
      </c>
      <c r="C9" s="18">
        <f>SUM(C8*C6)-3/2+C12</f>
        <v>-1.4790497276010584</v>
      </c>
      <c r="D9" s="19">
        <f>SUM(D8-D6)</f>
        <v>1.3063534622474373</v>
      </c>
      <c r="E9" s="9"/>
      <c r="F9" s="20">
        <f>SUM(F8-F6)</f>
        <v>1.3042811561151819</v>
      </c>
      <c r="G9" s="17">
        <f>SUM(G11/G12)</f>
        <v>1.3017775669296949</v>
      </c>
      <c r="H9" s="19">
        <f>SUM(H8-H6)</f>
        <v>1.3008594264401601</v>
      </c>
      <c r="I9" s="1"/>
      <c r="J9" s="1"/>
    </row>
    <row r="10" spans="1:10" ht="23.25" x14ac:dyDescent="0.35">
      <c r="A10" s="42">
        <f>SUM((B10+B7)/2)</f>
        <v>1.3036463391153195</v>
      </c>
      <c r="B10" s="8">
        <f>SUM(C4+C5)/2^(C8*C9)/2</f>
        <v>1.3123383380190343</v>
      </c>
      <c r="C10" s="8">
        <f>SUM(C4+C5)/2*(C4/C5)</f>
        <v>1.2938741054808014</v>
      </c>
      <c r="D10" s="15">
        <f>SUM(D11+D6)</f>
        <v>1.2956503595275626</v>
      </c>
      <c r="E10" s="9"/>
      <c r="F10" s="16">
        <f>SUM(F11+F6)</f>
        <v>1.2990813874048179</v>
      </c>
      <c r="G10" s="17">
        <f>SUM(H17+G13+G11)/3</f>
        <v>1.314618547945468</v>
      </c>
      <c r="H10" s="15">
        <f>SUM(H11+H6)</f>
        <v>1.2850448952398401</v>
      </c>
      <c r="I10" s="1"/>
      <c r="J10" s="1"/>
    </row>
    <row r="11" spans="1:10" ht="23.25" x14ac:dyDescent="0.35">
      <c r="A11" s="8">
        <f>SUM(((A14+B11)/2)*(B9/(C4*C5)))*3.33/10</f>
        <v>1.9514594132487104E-3</v>
      </c>
      <c r="B11" s="8">
        <f>SUM(C4-C5)</f>
        <v>-1.4313528016647314E-3</v>
      </c>
      <c r="C11" s="8">
        <f>SUM(C5+C4)/2*(C5/C4)</f>
        <v>1.2967368119580402</v>
      </c>
      <c r="D11" s="19">
        <f>SUM(D1-(D7/100))</f>
        <v>1.283330525</v>
      </c>
      <c r="E11" s="9"/>
      <c r="F11" s="20">
        <f>SUM(F1-(F7/100))</f>
        <v>1.2792928133333334</v>
      </c>
      <c r="G11" s="21">
        <f>SUM(H17+G13)/2</f>
        <v>1.314618547945468</v>
      </c>
      <c r="H11" s="19">
        <f>SUM(H1-H7/100)</f>
        <v>1.27266228</v>
      </c>
      <c r="I11" s="1"/>
      <c r="J11" s="1"/>
    </row>
    <row r="12" spans="1:10" ht="23.25" x14ac:dyDescent="0.35">
      <c r="A12" s="42">
        <f>SUM(A9/A18)*(A9+A18)/2</f>
        <v>1.2845415705551124</v>
      </c>
      <c r="B12" s="8">
        <f>SUM(B9+B8)/2*(B9/B8)</f>
        <v>1.269846492633051</v>
      </c>
      <c r="C12" s="42">
        <v>0.01</v>
      </c>
      <c r="D12" s="3">
        <v>0</v>
      </c>
      <c r="E12" s="22"/>
      <c r="F12" s="23"/>
      <c r="G12" s="24">
        <f>SUM((C1+E1+G1)/3)/((D1+F1+H1)/3)</f>
        <v>1.009864189813978</v>
      </c>
      <c r="H12" s="23"/>
      <c r="I12" s="1"/>
      <c r="J12" s="1"/>
    </row>
    <row r="13" spans="1:10" ht="23.25" x14ac:dyDescent="0.35">
      <c r="A13" s="8"/>
      <c r="B13" s="8">
        <f>SUM(B9+B8)/2*(B8/B9)</f>
        <v>1.3049046292323148</v>
      </c>
      <c r="C13" s="8">
        <f>SUM((C10-C11))</f>
        <v>-2.8627064772388522E-3</v>
      </c>
      <c r="D13" s="3">
        <v>0</v>
      </c>
      <c r="E13" s="3"/>
      <c r="F13" s="23"/>
      <c r="G13" s="25">
        <f>SUM(H17*G12)</f>
        <v>1.3210705495063846</v>
      </c>
      <c r="H13" s="23">
        <v>1</v>
      </c>
      <c r="I13" s="1"/>
      <c r="J13" s="1"/>
    </row>
    <row r="14" spans="1:10" ht="23.25" x14ac:dyDescent="0.35">
      <c r="A14" s="8">
        <f>SUM(C4+C5)/2-B9</f>
        <v>1.6812579355994117E-2</v>
      </c>
      <c r="B14" s="8">
        <f>SUM(C14+B11)/2</f>
        <v>-1.7824717464355396E-3</v>
      </c>
      <c r="C14" s="8">
        <f>SUM(C13+B11)/2*(C11/B13)</f>
        <v>-2.1335906912063477E-3</v>
      </c>
      <c r="D14" s="3">
        <v>0</v>
      </c>
      <c r="E14" s="42">
        <f>SUM(C9+1.49712)</f>
        <v>1.8070272398941656E-2</v>
      </c>
      <c r="F14" s="23"/>
      <c r="G14" s="25">
        <f>SUM(G15*G17)</f>
        <v>0.36533155785347499</v>
      </c>
      <c r="H14" s="23"/>
      <c r="I14" s="1"/>
      <c r="J14" s="1"/>
    </row>
    <row r="15" spans="1:10" ht="36" x14ac:dyDescent="0.55000000000000004">
      <c r="A15" s="8">
        <f>SUM((C5-B11)+C11)/2</f>
        <v>1.2970942545172806</v>
      </c>
      <c r="B15" s="8"/>
      <c r="C15" s="26">
        <f>SUM(C9*-1)</f>
        <v>1.4790497276010584</v>
      </c>
      <c r="D15" s="27">
        <f>SUM(C8*-1+C6)/-2</f>
        <v>-0.4232704219119785</v>
      </c>
      <c r="E15" s="28">
        <v>1.86</v>
      </c>
      <c r="F15" s="29">
        <f>SUM(D4+F4)/(F4+H4)*((D4+F4+H4)/3)</f>
        <v>1.2084564496711365</v>
      </c>
      <c r="G15" s="29">
        <f>SUM(D2+F2)/(F2+H2)*(D2+F2+H2)/3*F15</f>
        <v>1.3972042215528183E-2</v>
      </c>
      <c r="H15" s="30">
        <f>SUM(H18/H17)*H16</f>
        <v>1.3507049540117233</v>
      </c>
      <c r="I15" s="1"/>
      <c r="J15" s="1"/>
    </row>
    <row r="16" spans="1:10" ht="26.25" x14ac:dyDescent="0.4">
      <c r="A16" s="31">
        <f>SUM(D1-D6)</f>
        <v>1.2821101654724374</v>
      </c>
      <c r="B16" s="31">
        <f>SUM(F1-F6)</f>
        <v>1.2735714259285156</v>
      </c>
      <c r="C16" s="26">
        <f>SUM(H1-H6)</f>
        <v>1.2714073847601599</v>
      </c>
      <c r="D16" s="32">
        <f>SUM(A18-B18)</f>
        <v>1.5405022880555563E-2</v>
      </c>
      <c r="E16" s="32">
        <v>0.75</v>
      </c>
      <c r="F16" s="33">
        <f>SUM(E16/D2)*(D2+E16)/2</f>
        <v>24.852806788511749</v>
      </c>
      <c r="G16" s="34">
        <f>SUM(H17/H18)*H16</f>
        <v>1.299884587915626</v>
      </c>
      <c r="H16" s="35">
        <f>SUM(H17+(F15*G15))</f>
        <v>1.3250511509149838</v>
      </c>
      <c r="I16" s="1"/>
      <c r="J16" s="1"/>
    </row>
    <row r="17" spans="1:10" ht="27" thickBot="1" x14ac:dyDescent="0.45">
      <c r="A17" s="31">
        <f>SUM(A16+D5)</f>
        <v>1.2948634622474373</v>
      </c>
      <c r="B17" s="31">
        <f>SUM(B16+F5)</f>
        <v>1.291521156115182</v>
      </c>
      <c r="C17" s="26">
        <f>SUM(C16+H5)</f>
        <v>1.28691942644016</v>
      </c>
      <c r="D17" s="32"/>
      <c r="E17" s="48">
        <f>SUM(A7)</f>
        <v>1.2945202963903066</v>
      </c>
      <c r="F17" s="36">
        <f>SUM(A18/B18)*A18</f>
        <v>1.3066923987514485</v>
      </c>
      <c r="G17" s="36">
        <f>SUM(E17+F16)</f>
        <v>26.147327084902056</v>
      </c>
      <c r="H17" s="37">
        <f>SUM(((E18-F15*G15)+E18))/2</f>
        <v>1.3081665463845513</v>
      </c>
      <c r="I17" s="1"/>
      <c r="J17" s="1"/>
    </row>
    <row r="18" spans="1:10" ht="30" thickTop="1" thickBot="1" x14ac:dyDescent="0.5">
      <c r="A18" s="38">
        <f>SUM(A17+B17+C17)/3</f>
        <v>1.291101348267593</v>
      </c>
      <c r="B18" s="38">
        <f>SUM(A16+B16+C16)/3</f>
        <v>1.2756963253870375</v>
      </c>
      <c r="C18" s="39"/>
      <c r="D18" s="32">
        <f>SUM(F18+F17)/2</f>
        <v>1.2835837546186362</v>
      </c>
      <c r="E18" s="48">
        <f>SUM(A5)</f>
        <v>1.3166088486497676</v>
      </c>
      <c r="F18" s="40">
        <f>SUM(B18/A18)*B18</f>
        <v>1.2604751104858236</v>
      </c>
      <c r="G18" s="33">
        <f>SUM(E18+F16)</f>
        <v>26.169415637161517</v>
      </c>
      <c r="H18" s="41">
        <f>SUM(E18+(F15*G15))</f>
        <v>1.3334934531802001</v>
      </c>
      <c r="I18" s="1"/>
      <c r="J18" s="1"/>
    </row>
    <row r="19" spans="1:10" ht="27" thickTop="1" x14ac:dyDescent="0.4">
      <c r="A19" s="45">
        <f>SUM(H1)</f>
        <v>1.28379</v>
      </c>
      <c r="B19" s="45">
        <f>SUM(G1)</f>
        <v>1.2977300000000001</v>
      </c>
      <c r="C19" s="45">
        <f>SUM(F1)</f>
        <v>1.2933600000000001</v>
      </c>
      <c r="D19" s="45">
        <f>SUM(E1)</f>
        <v>1.3061199999999999</v>
      </c>
      <c r="E19" s="45">
        <f>SUM(D1)</f>
        <v>1.29443</v>
      </c>
      <c r="F19" s="45">
        <f>SUM(C1)</f>
        <v>1.30592</v>
      </c>
      <c r="G19" s="45">
        <f>SUM(C21)</f>
        <v>1.3091750084867515</v>
      </c>
      <c r="H19" s="45">
        <f>SUM(F19/G19)*(F19+G19)/2</f>
        <v>1.3042965422287078</v>
      </c>
      <c r="I19" s="1"/>
      <c r="J19" s="1"/>
    </row>
    <row r="20" spans="1:10" ht="26.25" x14ac:dyDescent="0.4">
      <c r="A20" s="45">
        <f t="shared" ref="A20:F20" si="0">SUM(A19)</f>
        <v>1.28379</v>
      </c>
      <c r="B20" s="45">
        <f t="shared" si="0"/>
        <v>1.2977300000000001</v>
      </c>
      <c r="C20" s="45">
        <f t="shared" si="0"/>
        <v>1.2933600000000001</v>
      </c>
      <c r="D20" s="45">
        <f t="shared" si="0"/>
        <v>1.3061199999999999</v>
      </c>
      <c r="E20" s="45">
        <f t="shared" si="0"/>
        <v>1.29443</v>
      </c>
      <c r="F20" s="45">
        <f t="shared" si="0"/>
        <v>1.30592</v>
      </c>
      <c r="G20" s="45">
        <f>SUM(H17)</f>
        <v>1.3081665463845513</v>
      </c>
      <c r="H20" s="45">
        <f>SUM(G13)</f>
        <v>1.3210705495063846</v>
      </c>
      <c r="I20" s="2"/>
      <c r="J20" s="1"/>
    </row>
    <row r="21" spans="1:10" ht="26.25" x14ac:dyDescent="0.4">
      <c r="A21" s="45">
        <f>SUM(C1)</f>
        <v>1.30592</v>
      </c>
      <c r="B21" s="45">
        <f>SUM(A10+A7)/2</f>
        <v>1.2990833177528129</v>
      </c>
      <c r="C21" s="45">
        <f>SUM(A7/A12)*B21</f>
        <v>1.3091750084867515</v>
      </c>
      <c r="D21" s="45">
        <f>SUM(E17)</f>
        <v>1.2945202963903066</v>
      </c>
      <c r="E21" s="45">
        <f>SUM(F18+E18+A10)/3</f>
        <v>1.293576766083637</v>
      </c>
      <c r="F21" s="45">
        <f>SUM(D21+E21)/2</f>
        <v>1.2940485312369718</v>
      </c>
      <c r="G21" s="45">
        <f>SUM(E21/F21)*(F21+E21)/2</f>
        <v>1.2933409695015652</v>
      </c>
      <c r="H21" s="45">
        <f>SUM(E21/G21)*(G21+E21)/2</f>
        <v>1.2936946858694023</v>
      </c>
      <c r="I21" s="1"/>
      <c r="J21" s="1"/>
    </row>
    <row r="22" spans="1:10" ht="28.5" x14ac:dyDescent="0.45">
      <c r="A22" s="46">
        <f>SUM(A21)</f>
        <v>1.30592</v>
      </c>
      <c r="B22" s="46">
        <f>SUM(H16+E17)/2</f>
        <v>1.3097857236526451</v>
      </c>
      <c r="C22" s="46">
        <f>SUM(A10+A7)/2</f>
        <v>1.2990833177528129</v>
      </c>
      <c r="D22" s="46">
        <f>SUM(A8)</f>
        <v>1.2990457139305294</v>
      </c>
      <c r="E22" s="47">
        <f>SUM(C22+D22)/2*(C22/B22)</f>
        <v>1.288449714132095</v>
      </c>
      <c r="F22" s="46">
        <f>SUM(D21/C22)*(D22+E22)/2</f>
        <v>1.2892034339407707</v>
      </c>
      <c r="G22" s="46">
        <f>SUM(E22/F22)*(F22+E22)/2</f>
        <v>1.2880730745551061</v>
      </c>
      <c r="H22" s="46">
        <f>SUM(B22/E22)*(G22+F22)/2</f>
        <v>1.3099773858877786</v>
      </c>
      <c r="I22" s="1"/>
      <c r="J22" s="1"/>
    </row>
    <row r="23" spans="1:10" ht="28.5" x14ac:dyDescent="0.45">
      <c r="A23" s="49">
        <f>SUM(D22)</f>
        <v>1.2990457139305294</v>
      </c>
      <c r="B23" s="49">
        <f>SUM(G22)</f>
        <v>1.2880730745551061</v>
      </c>
      <c r="C23" s="49">
        <f>SUM(H22)</f>
        <v>1.3099773858877786</v>
      </c>
      <c r="I23" s="1"/>
      <c r="J23" s="1"/>
    </row>
    <row r="24" spans="1:10" x14ac:dyDescent="0.25">
      <c r="I24" s="1"/>
      <c r="J24" s="1"/>
    </row>
    <row r="25" spans="1:10" x14ac:dyDescent="0.25">
      <c r="I25" s="1"/>
      <c r="J25" s="1"/>
    </row>
    <row r="26" spans="1:10" x14ac:dyDescent="0.25">
      <c r="I26" s="1"/>
      <c r="J26" s="1"/>
    </row>
    <row r="27" spans="1:10" x14ac:dyDescent="0.25">
      <c r="I27" s="1"/>
      <c r="J27" s="1"/>
    </row>
    <row r="28" spans="1:10" x14ac:dyDescent="0.25">
      <c r="I28" s="1"/>
      <c r="J28" s="1"/>
    </row>
    <row r="29" spans="1:10" x14ac:dyDescent="0.25">
      <c r="I29" s="1"/>
      <c r="J29" s="1"/>
    </row>
    <row r="30" spans="1:10" x14ac:dyDescent="0.25">
      <c r="I30" s="1"/>
      <c r="J30" s="1"/>
    </row>
    <row r="31" spans="1:10" x14ac:dyDescent="0.25">
      <c r="I31" s="1"/>
      <c r="J31" s="1"/>
    </row>
    <row r="32" spans="1:10" x14ac:dyDescent="0.25">
      <c r="I32" s="1"/>
      <c r="J32" s="1"/>
    </row>
    <row r="33" spans="9:10" x14ac:dyDescent="0.25">
      <c r="I33" s="1"/>
      <c r="J33" s="1"/>
    </row>
    <row r="34" spans="9:10" x14ac:dyDescent="0.25">
      <c r="I34" s="1"/>
      <c r="J34" s="1"/>
    </row>
    <row r="35" spans="9:10" x14ac:dyDescent="0.25">
      <c r="I35" s="1"/>
      <c r="J35" s="1"/>
    </row>
    <row r="36" spans="9:10" x14ac:dyDescent="0.25">
      <c r="I36" s="1"/>
      <c r="J36" s="1"/>
    </row>
    <row r="37" spans="9:10" x14ac:dyDescent="0.25">
      <c r="I37" s="1"/>
      <c r="J37" s="1"/>
    </row>
    <row r="38" spans="9:10" x14ac:dyDescent="0.25">
      <c r="I38" s="1"/>
      <c r="J38" s="1"/>
    </row>
    <row r="39" spans="9:10" x14ac:dyDescent="0.25">
      <c r="I39" s="1"/>
      <c r="J39" s="1"/>
    </row>
    <row r="40" spans="9:10" x14ac:dyDescent="0.25">
      <c r="I40" s="1"/>
      <c r="J40" s="1"/>
    </row>
    <row r="41" spans="9:10" x14ac:dyDescent="0.25">
      <c r="I41" s="1"/>
      <c r="J41" s="1"/>
    </row>
    <row r="42" spans="9:10" x14ac:dyDescent="0.25">
      <c r="I42" s="1"/>
      <c r="J42" s="1"/>
    </row>
    <row r="43" spans="9:10" x14ac:dyDescent="0.25">
      <c r="I43" s="1"/>
      <c r="J43" s="1"/>
    </row>
    <row r="44" spans="9:10" x14ac:dyDescent="0.25">
      <c r="I44" s="1"/>
      <c r="J44" s="1"/>
    </row>
    <row r="45" spans="9:10" x14ac:dyDescent="0.25">
      <c r="I45" s="1"/>
      <c r="J45" s="1"/>
    </row>
    <row r="46" spans="9:10" x14ac:dyDescent="0.25">
      <c r="I46" s="1"/>
      <c r="J46" s="1"/>
    </row>
    <row r="47" spans="9:10" x14ac:dyDescent="0.25">
      <c r="I47" s="44"/>
      <c r="J47" s="44"/>
    </row>
    <row r="48" spans="9:10" x14ac:dyDescent="0.25">
      <c r="I48" s="44"/>
      <c r="J48" s="44"/>
    </row>
    <row r="49" spans="9:10" x14ac:dyDescent="0.25">
      <c r="I49" s="44"/>
      <c r="J49" s="44"/>
    </row>
    <row r="50" spans="9:10" x14ac:dyDescent="0.25">
      <c r="I50" s="44"/>
      <c r="J50" s="44"/>
    </row>
    <row r="51" spans="9:10" x14ac:dyDescent="0.25">
      <c r="I51" s="44"/>
      <c r="J51" s="44"/>
    </row>
    <row r="52" spans="9:10" x14ac:dyDescent="0.25">
      <c r="I52" s="44"/>
      <c r="J52" s="44"/>
    </row>
    <row r="53" spans="9:10" x14ac:dyDescent="0.25">
      <c r="I53" s="44"/>
      <c r="J53" s="44"/>
    </row>
    <row r="54" spans="9:10" x14ac:dyDescent="0.25">
      <c r="I54" s="44"/>
      <c r="J54" s="44"/>
    </row>
    <row r="55" spans="9:10" x14ac:dyDescent="0.25">
      <c r="I55" s="44"/>
      <c r="J55" s="44"/>
    </row>
    <row r="56" spans="9:10" x14ac:dyDescent="0.25">
      <c r="I56" s="44"/>
      <c r="J56" s="44"/>
    </row>
    <row r="57" spans="9:10" x14ac:dyDescent="0.25">
      <c r="I57" s="44"/>
      <c r="J57" s="44"/>
    </row>
    <row r="58" spans="9:10" x14ac:dyDescent="0.25">
      <c r="I58" s="44"/>
      <c r="J58" s="44"/>
    </row>
    <row r="59" spans="9:10" x14ac:dyDescent="0.25">
      <c r="I59" s="44"/>
      <c r="J59" s="44"/>
    </row>
    <row r="60" spans="9:10" x14ac:dyDescent="0.25">
      <c r="I60" s="44"/>
      <c r="J60" s="44"/>
    </row>
    <row r="61" spans="9:10" x14ac:dyDescent="0.25">
      <c r="I61" s="44"/>
      <c r="J61" s="44"/>
    </row>
    <row r="62" spans="9:10" x14ac:dyDescent="0.25">
      <c r="I62" s="44"/>
      <c r="J62" s="44"/>
    </row>
    <row r="63" spans="9:10" x14ac:dyDescent="0.25">
      <c r="I63" s="44"/>
      <c r="J63" s="44"/>
    </row>
    <row r="64" spans="9:10" x14ac:dyDescent="0.25">
      <c r="I64" s="44"/>
      <c r="J64" s="44"/>
    </row>
  </sheetData>
  <sheetProtection password="F405" sheet="1" objects="1" scenarios="1"/>
  <protectedRanges>
    <protectedRange sqref="H12:H14" name="Range5"/>
    <protectedRange sqref="F12:F14" name="Range4"/>
    <protectedRange sqref="D12:D14" name="Range3"/>
    <protectedRange sqref="C12" name="Range2"/>
    <protectedRange sqref="C1:H1" name="Range1"/>
    <protectedRange sqref="E15" name="Range6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</cp:lastModifiedBy>
  <dcterms:created xsi:type="dcterms:W3CDTF">2013-05-25T05:48:30Z</dcterms:created>
  <dcterms:modified xsi:type="dcterms:W3CDTF">2013-06-02T10:17:52Z</dcterms:modified>
</cp:coreProperties>
</file>